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001"/>
  <workbookPr defaultThemeVersion="124226"/>
  <mc:AlternateContent xmlns:mc="http://schemas.openxmlformats.org/markup-compatibility/2006">
    <mc:Choice Requires="x15">
      <x15ac:absPath xmlns:x15ac="http://schemas.microsoft.com/office/spreadsheetml/2010/11/ac" url="\\Naikasv1\内保連\🏠ホームページ新（kinouchi, s4hd6yvm）整理中\アンケート調査\2020年診療報酬改定結果アンケート(2020.3.10-4.7)\"/>
    </mc:Choice>
  </mc:AlternateContent>
  <xr:revisionPtr revIDLastSave="0" documentId="13_ncr:1_{961D9D8A-F634-43AE-A5FF-D5E4AFDF064D}" xr6:coauthVersionLast="45" xr6:coauthVersionMax="45" xr10:uidLastSave="{00000000-0000-0000-0000-000000000000}"/>
  <bookViews>
    <workbookView xWindow="28680" yWindow="-120" windowWidth="29040" windowHeight="15840" xr2:uid="{00000000-000D-0000-FFFF-FFFF00000000}"/>
  </bookViews>
  <sheets>
    <sheet name="学会番号" sheetId="37" r:id="rId1"/>
    <sheet name="医療技術評価（未収載）" sheetId="1" r:id="rId2"/>
    <sheet name="医療技術評価（既収載）" sheetId="4" r:id="rId3"/>
    <sheet name="保険局医療課 A区分 " sheetId="5" r:id="rId4"/>
    <sheet name="学会NO" sheetId="44" state="hidden" r:id="rId5"/>
    <sheet name="値一覧" sheetId="35" state="hidden" r:id="rId6"/>
    <sheet name="1" sheetId="12" state="hidden" r:id="rId7"/>
    <sheet name="2" sheetId="13" state="hidden" r:id="rId8"/>
    <sheet name="3" sheetId="14" state="hidden" r:id="rId9"/>
    <sheet name="4" sheetId="15" state="hidden" r:id="rId10"/>
    <sheet name="5" sheetId="16" state="hidden" r:id="rId11"/>
    <sheet name="6" sheetId="17" state="hidden" r:id="rId12"/>
    <sheet name="7" sheetId="18" state="hidden" r:id="rId13"/>
    <sheet name="8" sheetId="19" state="hidden" r:id="rId14"/>
    <sheet name="9" sheetId="20" state="hidden" r:id="rId15"/>
    <sheet name="10" sheetId="21" state="hidden" r:id="rId16"/>
    <sheet name="11" sheetId="22" state="hidden" r:id="rId17"/>
    <sheet name="12" sheetId="23" state="hidden" r:id="rId18"/>
    <sheet name="13" sheetId="24" state="hidden" r:id="rId19"/>
    <sheet name="14" sheetId="25" state="hidden" r:id="rId20"/>
    <sheet name="15" sheetId="26" state="hidden" r:id="rId21"/>
    <sheet name="16" sheetId="27" state="hidden" r:id="rId22"/>
    <sheet name="17" sheetId="28" state="hidden" r:id="rId23"/>
    <sheet name="18" sheetId="29" state="hidden" r:id="rId24"/>
    <sheet name="19" sheetId="30" state="hidden" r:id="rId25"/>
    <sheet name="20" sheetId="31" state="hidden" r:id="rId26"/>
    <sheet name="21" sheetId="32" state="hidden" r:id="rId27"/>
    <sheet name="22" sheetId="33" state="hidden" r:id="rId28"/>
    <sheet name="23" sheetId="34" state="hidden" r:id="rId29"/>
    <sheet name="集計" sheetId="45" r:id="rId30"/>
    <sheet name="提出状況" sheetId="38" r:id="rId31"/>
  </sheets>
  <definedNames>
    <definedName name="_xlnm._FilterDatabase" localSheetId="2" hidden="1">'医療技術評価（既収載）'!$H$1:$H$902</definedName>
    <definedName name="_xlnm._FilterDatabase" localSheetId="1" hidden="1">'医療技術評価（未収載）'!$H$1:$H$903</definedName>
    <definedName name="_xlnm._FilterDatabase" localSheetId="3" hidden="1">'保険局医療課 A区分 '!$H$1:$H$901</definedName>
    <definedName name="_xlnm.Print_Area" localSheetId="2">'医療技術評価（既収載）'!$A$1:$L$279</definedName>
    <definedName name="_xlnm.Print_Area" localSheetId="1">'医療技術評価（未収載）'!$A$1:$L$198</definedName>
    <definedName name="_xlnm.Print_Area" localSheetId="3">'保険局医療課 A区分 '!$A$1:$L$51</definedName>
    <definedName name="_xlnm.Print_Titles" localSheetId="2">'医療技術評価（既収載）'!#REF!</definedName>
    <definedName name="_xlnm.Print_Titles" localSheetId="1">'医療技術評価（未収載）'!$4:$4</definedName>
    <definedName name="_xlnm.Print_Titles" localSheetId="30">提出状況!$1:$6</definedName>
    <definedName name="_xlnm.Print_Titles" localSheetId="3">'保険局医療課 A区分 '!$1:$4</definedName>
    <definedName name="学会名">学会NO!$A$1:$A$136</definedName>
    <definedName name="区分">値一覧!$K$1:$K$14</definedName>
    <definedName name="区分１">値一覧!$I$1:$I$2</definedName>
    <definedName name="区分２">値一覧!$K$1:$L$15</definedName>
    <definedName name="区分３">値一覧!$K$1:$K$15</definedName>
    <definedName name="件数">値一覧!$N$1:$N$6</definedName>
    <definedName name="再評価">値一覧!$P$1:$P$4</definedName>
    <definedName name="状態">値一覧!$E$1:$E$2</definedName>
    <definedName name="状態１">値一覧!$E$1:$E$3</definedName>
    <definedName name="診療報酬その１">値一覧!#REF!</definedName>
    <definedName name="選択">値一覧!$G$1:$G$2</definedName>
    <definedName name="報酬">値一覧!$A$1:$A$14</definedName>
    <definedName name="有無">値一覧!$C$1:$C$2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5" i="45" l="1"/>
  <c r="D28" i="45"/>
  <c r="D21" i="45"/>
  <c r="D14" i="45"/>
  <c r="D34" i="45"/>
  <c r="D33" i="45"/>
  <c r="D32" i="45"/>
  <c r="D31" i="45"/>
  <c r="D27" i="45"/>
  <c r="D26" i="45"/>
  <c r="D25" i="45"/>
  <c r="D24" i="45"/>
  <c r="D20" i="45"/>
  <c r="D19" i="45"/>
  <c r="D18" i="45"/>
  <c r="D17" i="45"/>
  <c r="D13" i="45"/>
  <c r="D12" i="45"/>
  <c r="D11" i="45"/>
  <c r="D10" i="45"/>
  <c r="D7" i="45"/>
  <c r="D6" i="45"/>
  <c r="D5" i="45"/>
  <c r="D4" i="45"/>
  <c r="D3" i="45"/>
  <c r="C3" i="45" l="1"/>
  <c r="B23" i="1" l="1"/>
  <c r="C16" i="45" l="1"/>
  <c r="C9" i="45"/>
  <c r="C4" i="45"/>
  <c r="C5" i="45"/>
  <c r="C6" i="45"/>
  <c r="C2" i="45"/>
  <c r="C18" i="45"/>
  <c r="C19" i="45"/>
  <c r="C20" i="45"/>
  <c r="C17" i="45"/>
  <c r="C11" i="45"/>
  <c r="C12" i="45"/>
  <c r="C13" i="45"/>
  <c r="C10" i="45"/>
  <c r="C30" i="45" l="1"/>
  <c r="C23" i="45" l="1"/>
  <c r="D54" i="5"/>
  <c r="E54" i="5"/>
  <c r="D55" i="5"/>
  <c r="E55" i="5"/>
  <c r="D56" i="5"/>
  <c r="E56" i="5"/>
  <c r="D57" i="5"/>
  <c r="E57" i="5"/>
  <c r="D58" i="5"/>
  <c r="E58" i="5"/>
  <c r="D59" i="5"/>
  <c r="E59" i="5"/>
  <c r="D60" i="5"/>
  <c r="E60" i="5"/>
  <c r="D61" i="5"/>
  <c r="E61" i="5"/>
  <c r="B5" i="5"/>
  <c r="B6" i="5"/>
  <c r="B7" i="5"/>
  <c r="F165" i="1"/>
  <c r="B165" i="1"/>
  <c r="B214" i="4"/>
  <c r="F214" i="4"/>
  <c r="F92" i="4"/>
  <c r="B92" i="4"/>
  <c r="F175" i="1"/>
  <c r="B175" i="1"/>
  <c r="F145" i="1"/>
  <c r="F146" i="1"/>
  <c r="B145" i="1"/>
  <c r="B146" i="1"/>
  <c r="B19" i="5"/>
  <c r="B20" i="5"/>
  <c r="B21" i="5"/>
  <c r="B22" i="5"/>
  <c r="F202" i="4"/>
  <c r="B202" i="4"/>
  <c r="B168" i="1"/>
  <c r="B169" i="1"/>
  <c r="B170" i="1"/>
  <c r="B171" i="1"/>
  <c r="B172" i="1"/>
  <c r="B173" i="1"/>
  <c r="F168" i="1"/>
  <c r="F169" i="1"/>
  <c r="F170" i="1"/>
  <c r="F171" i="1"/>
  <c r="F172" i="1"/>
  <c r="F173" i="1"/>
  <c r="B38" i="5"/>
  <c r="B39" i="5"/>
  <c r="B52" i="4"/>
  <c r="F52" i="4"/>
  <c r="F178" i="1"/>
  <c r="F145" i="4"/>
  <c r="B145" i="4"/>
  <c r="F89" i="4"/>
  <c r="B89" i="4"/>
  <c r="F88" i="4"/>
  <c r="B88" i="4"/>
  <c r="F87" i="4"/>
  <c r="B87" i="4"/>
  <c r="F86" i="4"/>
  <c r="B86" i="4"/>
  <c r="F85" i="4"/>
  <c r="B85" i="4"/>
  <c r="F93" i="4"/>
  <c r="B93" i="4"/>
  <c r="F267" i="4"/>
  <c r="B267" i="4"/>
  <c r="F266" i="4"/>
  <c r="B266" i="4"/>
  <c r="F265" i="4"/>
  <c r="B265" i="4"/>
  <c r="F264" i="4"/>
  <c r="B264" i="4"/>
  <c r="F263" i="4"/>
  <c r="B263" i="4"/>
  <c r="F150" i="4"/>
  <c r="B150" i="4"/>
  <c r="F149" i="4"/>
  <c r="B149" i="4"/>
  <c r="F201" i="4"/>
  <c r="B201" i="4"/>
  <c r="F200" i="4"/>
  <c r="B200" i="4"/>
  <c r="F199" i="4"/>
  <c r="B199" i="4"/>
  <c r="F198" i="4"/>
  <c r="B198" i="4"/>
  <c r="F197" i="4"/>
  <c r="B197" i="4"/>
  <c r="F196" i="4"/>
  <c r="B196" i="4"/>
  <c r="F195" i="4"/>
  <c r="B195" i="4"/>
  <c r="F194" i="4"/>
  <c r="B194" i="4"/>
  <c r="F193" i="4"/>
  <c r="B193" i="4"/>
  <c r="F192" i="4"/>
  <c r="B192" i="4"/>
  <c r="F191" i="4"/>
  <c r="B191" i="4"/>
  <c r="F190" i="4"/>
  <c r="B190" i="4"/>
  <c r="F189" i="4"/>
  <c r="B189" i="4"/>
  <c r="F188" i="4"/>
  <c r="B188" i="4"/>
  <c r="F187" i="4"/>
  <c r="B187" i="4"/>
  <c r="F186" i="4"/>
  <c r="B186" i="4"/>
  <c r="F185" i="4"/>
  <c r="B185" i="4"/>
  <c r="F184" i="4"/>
  <c r="B184" i="4"/>
  <c r="F183" i="4"/>
  <c r="B183" i="4"/>
  <c r="F182" i="4"/>
  <c r="B182" i="4"/>
  <c r="F181" i="4"/>
  <c r="B181" i="4"/>
  <c r="F180" i="4"/>
  <c r="B180" i="4"/>
  <c r="F179" i="4"/>
  <c r="B179" i="4"/>
  <c r="F58" i="4"/>
  <c r="B58" i="4"/>
  <c r="F90" i="4"/>
  <c r="B90" i="4"/>
  <c r="F217" i="4"/>
  <c r="B217" i="4"/>
  <c r="F209" i="4"/>
  <c r="B209" i="4"/>
  <c r="F208" i="4"/>
  <c r="B208" i="4"/>
  <c r="F207" i="4"/>
  <c r="B207" i="4"/>
  <c r="F206" i="4"/>
  <c r="B206" i="4"/>
  <c r="F205" i="4"/>
  <c r="B205" i="4"/>
  <c r="F204" i="4"/>
  <c r="B204" i="4"/>
  <c r="F203" i="4"/>
  <c r="B203" i="4"/>
  <c r="F138" i="4"/>
  <c r="B138" i="4"/>
  <c r="F137" i="4"/>
  <c r="B137" i="4"/>
  <c r="F136" i="4"/>
  <c r="B136" i="4"/>
  <c r="F75" i="4"/>
  <c r="B75" i="4"/>
  <c r="F253" i="4"/>
  <c r="B253" i="4"/>
  <c r="F252" i="4"/>
  <c r="B252" i="4"/>
  <c r="F251" i="4"/>
  <c r="B251" i="4"/>
  <c r="F250" i="4"/>
  <c r="B250" i="4"/>
  <c r="F249" i="4"/>
  <c r="B249" i="4"/>
  <c r="F248" i="4"/>
  <c r="B248" i="4"/>
  <c r="F247" i="4"/>
  <c r="B247" i="4"/>
  <c r="F246" i="4"/>
  <c r="B246" i="4"/>
  <c r="F245" i="4"/>
  <c r="B245" i="4"/>
  <c r="F244" i="4"/>
  <c r="B244" i="4"/>
  <c r="F243" i="4"/>
  <c r="B243" i="4"/>
  <c r="F119" i="1"/>
  <c r="B119" i="1"/>
  <c r="F81" i="1"/>
  <c r="B81" i="1"/>
  <c r="F80" i="1"/>
  <c r="B80" i="1"/>
  <c r="F186" i="1"/>
  <c r="B186" i="1"/>
  <c r="F185" i="1"/>
  <c r="B185" i="1"/>
  <c r="F184" i="1"/>
  <c r="B184" i="1"/>
  <c r="F58" i="1"/>
  <c r="B58" i="1"/>
  <c r="F82" i="1"/>
  <c r="B82" i="1"/>
  <c r="F16" i="1"/>
  <c r="B16" i="1"/>
  <c r="F164" i="1"/>
  <c r="B164" i="1"/>
  <c r="F159" i="1"/>
  <c r="B159" i="1"/>
  <c r="B35" i="5"/>
  <c r="B34" i="5"/>
  <c r="B33" i="5"/>
  <c r="B32" i="5"/>
  <c r="B31" i="5"/>
  <c r="B30" i="5"/>
  <c r="B29" i="5"/>
  <c r="B28" i="5"/>
  <c r="B47" i="5"/>
  <c r="B46" i="5"/>
  <c r="B17" i="5"/>
  <c r="B51" i="5"/>
  <c r="B50" i="5"/>
  <c r="B16" i="5"/>
  <c r="B15" i="5"/>
  <c r="B45" i="5"/>
  <c r="B13" i="5"/>
  <c r="B44" i="5"/>
  <c r="B43" i="5"/>
  <c r="B42" i="5"/>
  <c r="B41" i="5"/>
  <c r="B40" i="5"/>
  <c r="B49" i="5"/>
  <c r="B37" i="5"/>
  <c r="B36" i="5"/>
  <c r="B11" i="5"/>
  <c r="B18" i="5"/>
  <c r="B27" i="5"/>
  <c r="B26" i="5"/>
  <c r="B25" i="5"/>
  <c r="B23" i="5"/>
  <c r="B24" i="5"/>
  <c r="B14" i="5"/>
  <c r="B10" i="5"/>
  <c r="F196" i="1"/>
  <c r="F147" i="1"/>
  <c r="F148" i="1"/>
  <c r="F53" i="1"/>
  <c r="F54" i="1"/>
  <c r="F27" i="1"/>
  <c r="F28" i="1"/>
  <c r="F15" i="1"/>
  <c r="F17" i="1"/>
  <c r="F20" i="1"/>
  <c r="F21" i="1"/>
  <c r="F22" i="1"/>
  <c r="F71" i="1"/>
  <c r="F72" i="1"/>
  <c r="F73" i="1"/>
  <c r="F74" i="1"/>
  <c r="F75" i="1"/>
  <c r="F76" i="1"/>
  <c r="F77" i="1"/>
  <c r="F86" i="1"/>
  <c r="F87" i="1"/>
  <c r="F92" i="1"/>
  <c r="F93" i="1"/>
  <c r="F94" i="1"/>
  <c r="F95" i="1"/>
  <c r="F96" i="1"/>
  <c r="F97" i="1"/>
  <c r="F98" i="1"/>
  <c r="F99" i="1"/>
  <c r="F9" i="1"/>
  <c r="F10" i="1"/>
  <c r="F11" i="1"/>
  <c r="F12" i="1"/>
  <c r="F24" i="1"/>
  <c r="F25" i="1"/>
  <c r="F30" i="1"/>
  <c r="F31" i="1"/>
  <c r="F39" i="1"/>
  <c r="F40" i="1"/>
  <c r="F41" i="1"/>
  <c r="F42" i="1"/>
  <c r="F43" i="1"/>
  <c r="F44" i="1"/>
  <c r="F13" i="1"/>
  <c r="F132" i="1"/>
  <c r="F133" i="1"/>
  <c r="F181" i="1"/>
  <c r="F182" i="1"/>
  <c r="F124" i="1"/>
  <c r="F125" i="1"/>
  <c r="F197" i="1"/>
  <c r="F198" i="1"/>
  <c r="F109" i="1"/>
  <c r="F110" i="1"/>
  <c r="F121" i="1"/>
  <c r="F139" i="1"/>
  <c r="F140" i="1"/>
  <c r="F49" i="1"/>
  <c r="F50" i="1"/>
  <c r="F118" i="1"/>
  <c r="F78" i="1"/>
  <c r="F176" i="1"/>
  <c r="F177" i="1"/>
  <c r="F141" i="1"/>
  <c r="F142" i="1"/>
  <c r="F143" i="1"/>
  <c r="F144" i="1"/>
  <c r="F52" i="1"/>
  <c r="F152" i="1"/>
  <c r="F153" i="1"/>
  <c r="F154" i="1"/>
  <c r="F155" i="1"/>
  <c r="F156" i="1"/>
  <c r="F33" i="1"/>
  <c r="F34" i="1"/>
  <c r="F35" i="1"/>
  <c r="F36" i="1"/>
  <c r="F37" i="1"/>
  <c r="F38" i="1"/>
  <c r="F57" i="1"/>
  <c r="F59" i="1"/>
  <c r="F60" i="1"/>
  <c r="F61" i="1"/>
  <c r="F62" i="1"/>
  <c r="F63" i="1"/>
  <c r="F64" i="1"/>
  <c r="F65" i="1"/>
  <c r="F66" i="1"/>
  <c r="F67" i="1"/>
  <c r="F68" i="1"/>
  <c r="F88" i="1"/>
  <c r="F89" i="1"/>
  <c r="F122" i="1"/>
  <c r="F120" i="1"/>
  <c r="F111" i="1"/>
  <c r="F112" i="1"/>
  <c r="F113" i="1"/>
  <c r="F114" i="1"/>
  <c r="F104" i="1"/>
  <c r="F105" i="1"/>
  <c r="F55" i="1"/>
  <c r="F179" i="1"/>
  <c r="F180" i="1"/>
  <c r="F84" i="1"/>
  <c r="F85" i="1"/>
  <c r="F157" i="1"/>
  <c r="F158" i="1"/>
  <c r="F160" i="1"/>
  <c r="F163" i="1"/>
  <c r="F161" i="1"/>
  <c r="F162" i="1"/>
  <c r="F166" i="1"/>
  <c r="F167" i="1"/>
  <c r="B167" i="1"/>
  <c r="B166" i="1"/>
  <c r="B162" i="1"/>
  <c r="B161" i="1"/>
  <c r="B163" i="1"/>
  <c r="B160" i="1"/>
  <c r="B158" i="1"/>
  <c r="B157" i="1"/>
  <c r="B85" i="1"/>
  <c r="B84" i="1"/>
  <c r="B180" i="1"/>
  <c r="B179" i="1"/>
  <c r="B55" i="1"/>
  <c r="B105" i="1"/>
  <c r="B104" i="1"/>
  <c r="B114" i="1"/>
  <c r="B113" i="1"/>
  <c r="B112" i="1"/>
  <c r="B111" i="1"/>
  <c r="B120" i="1"/>
  <c r="B122" i="1"/>
  <c r="B89" i="1"/>
  <c r="B88" i="1"/>
  <c r="B68" i="1"/>
  <c r="B67" i="1"/>
  <c r="B66" i="1"/>
  <c r="B65" i="1"/>
  <c r="B64" i="1"/>
  <c r="B63" i="1"/>
  <c r="B62" i="1"/>
  <c r="B61" i="1"/>
  <c r="B60" i="1"/>
  <c r="B59" i="1"/>
  <c r="B57" i="1"/>
  <c r="B38" i="1"/>
  <c r="B37" i="1"/>
  <c r="B36" i="1"/>
  <c r="B35" i="1"/>
  <c r="B34" i="1"/>
  <c r="B33" i="1"/>
  <c r="B156" i="1"/>
  <c r="B155" i="1"/>
  <c r="B154" i="1"/>
  <c r="B153" i="1"/>
  <c r="B152" i="1"/>
  <c r="B52" i="1"/>
  <c r="B144" i="1"/>
  <c r="B143" i="1"/>
  <c r="B142" i="1"/>
  <c r="B141" i="1"/>
  <c r="B177" i="1"/>
  <c r="B176" i="1"/>
  <c r="B78" i="1"/>
  <c r="B178" i="1"/>
  <c r="B118" i="1"/>
  <c r="B50" i="1"/>
  <c r="B49" i="1"/>
  <c r="B140" i="1"/>
  <c r="B139" i="1"/>
  <c r="B121" i="1"/>
  <c r="B110" i="1"/>
  <c r="B109" i="1"/>
  <c r="B198" i="1"/>
  <c r="B197" i="1"/>
  <c r="B125" i="1"/>
  <c r="B124" i="1"/>
  <c r="B182" i="1"/>
  <c r="B181" i="1"/>
  <c r="B133" i="1"/>
  <c r="B132" i="1"/>
  <c r="B13" i="1"/>
  <c r="B44" i="1"/>
  <c r="B43" i="1"/>
  <c r="B42" i="1"/>
  <c r="B41" i="1"/>
  <c r="B40" i="1"/>
  <c r="B39" i="1"/>
  <c r="B31" i="1"/>
  <c r="B30" i="1"/>
  <c r="B25" i="1"/>
  <c r="B24" i="1"/>
  <c r="B12" i="1"/>
  <c r="B11" i="1"/>
  <c r="B10" i="1"/>
  <c r="B9" i="1"/>
  <c r="B99" i="1"/>
  <c r="B98" i="1"/>
  <c r="B97" i="1"/>
  <c r="B96" i="1"/>
  <c r="B95" i="1"/>
  <c r="B94" i="1"/>
  <c r="B93" i="1"/>
  <c r="B92" i="1"/>
  <c r="B87" i="1"/>
  <c r="B86" i="1"/>
  <c r="B77" i="1"/>
  <c r="B76" i="1"/>
  <c r="B75" i="1"/>
  <c r="B74" i="1"/>
  <c r="B73" i="1"/>
  <c r="B72" i="1"/>
  <c r="F148" i="4"/>
  <c r="B148" i="4"/>
  <c r="F147" i="4"/>
  <c r="B147" i="4"/>
  <c r="F146" i="4"/>
  <c r="B146" i="4"/>
  <c r="F101" i="4"/>
  <c r="B101" i="4"/>
  <c r="F100" i="4"/>
  <c r="B100" i="4"/>
  <c r="F73" i="4"/>
  <c r="B73" i="4"/>
  <c r="F72" i="4"/>
  <c r="B72" i="4"/>
  <c r="F71" i="4"/>
  <c r="B71" i="4"/>
  <c r="F70" i="4"/>
  <c r="B70" i="4"/>
  <c r="F69" i="4"/>
  <c r="B69" i="4"/>
  <c r="F68" i="4"/>
  <c r="B68" i="4"/>
  <c r="F46" i="4"/>
  <c r="B46" i="4"/>
  <c r="F45" i="4"/>
  <c r="B45" i="4"/>
  <c r="F44" i="4"/>
  <c r="B44" i="4"/>
  <c r="F43" i="4"/>
  <c r="B43" i="4"/>
  <c r="F42" i="4"/>
  <c r="B42" i="4"/>
  <c r="F41" i="4"/>
  <c r="B41" i="4"/>
  <c r="F40" i="4"/>
  <c r="B40" i="4"/>
  <c r="F39" i="4"/>
  <c r="B39" i="4"/>
  <c r="F178" i="4"/>
  <c r="B178" i="4"/>
  <c r="F177" i="4"/>
  <c r="B177" i="4"/>
  <c r="F176" i="4"/>
  <c r="B176" i="4"/>
  <c r="F242" i="4"/>
  <c r="B242" i="4"/>
  <c r="F241" i="4"/>
  <c r="B241" i="4"/>
  <c r="F240" i="4"/>
  <c r="B240" i="4"/>
  <c r="F239" i="4"/>
  <c r="B239" i="4"/>
  <c r="F238" i="4"/>
  <c r="B238" i="4"/>
  <c r="F237" i="4"/>
  <c r="B237" i="4"/>
  <c r="F236" i="4"/>
  <c r="B236" i="4"/>
  <c r="F235" i="4"/>
  <c r="B235" i="4"/>
  <c r="F234" i="4"/>
  <c r="B234" i="4"/>
  <c r="F233" i="4"/>
  <c r="B233" i="4"/>
  <c r="F232" i="4"/>
  <c r="B232" i="4"/>
  <c r="F231" i="4"/>
  <c r="B231" i="4"/>
  <c r="F230" i="4"/>
  <c r="B230" i="4"/>
  <c r="F229" i="4"/>
  <c r="B229" i="4"/>
  <c r="F228" i="4"/>
  <c r="B228" i="4"/>
  <c r="F227" i="4"/>
  <c r="B227" i="4"/>
  <c r="F226" i="4"/>
  <c r="B226" i="4"/>
  <c r="F225" i="4"/>
  <c r="B225" i="4"/>
  <c r="F224" i="4"/>
  <c r="B224" i="4"/>
  <c r="F223" i="4"/>
  <c r="B223" i="4"/>
  <c r="F222" i="4"/>
  <c r="B222" i="4"/>
  <c r="F221" i="4"/>
  <c r="B221" i="4"/>
  <c r="F220" i="4"/>
  <c r="B220" i="4"/>
  <c r="F219" i="4"/>
  <c r="B219" i="4"/>
  <c r="F218" i="4"/>
  <c r="B218" i="4"/>
  <c r="F99" i="4"/>
  <c r="B99" i="4"/>
  <c r="F98" i="4"/>
  <c r="B98" i="4"/>
  <c r="F63" i="4"/>
  <c r="B63" i="4"/>
  <c r="F62" i="4"/>
  <c r="B62" i="4"/>
  <c r="F164" i="4"/>
  <c r="B164" i="4"/>
  <c r="F163" i="4"/>
  <c r="B163" i="4"/>
  <c r="F162" i="4"/>
  <c r="B162" i="4"/>
  <c r="F161" i="4"/>
  <c r="B161" i="4"/>
  <c r="F160" i="4"/>
  <c r="B160" i="4"/>
  <c r="F212" i="4"/>
  <c r="B212" i="4"/>
  <c r="F211" i="4"/>
  <c r="B211" i="4"/>
  <c r="F210" i="4"/>
  <c r="B210" i="4"/>
  <c r="F74" i="4"/>
  <c r="B74" i="4"/>
  <c r="F83" i="4"/>
  <c r="B83" i="4"/>
  <c r="F216" i="4"/>
  <c r="B216" i="4"/>
  <c r="F215" i="4"/>
  <c r="B215" i="4"/>
  <c r="F213" i="4"/>
  <c r="B213" i="4"/>
  <c r="F144" i="4"/>
  <c r="B144" i="4"/>
  <c r="F143" i="4"/>
  <c r="B143" i="4"/>
  <c r="F54" i="4"/>
  <c r="B54" i="4"/>
  <c r="F53" i="4"/>
  <c r="B53" i="4"/>
  <c r="F258" i="4"/>
  <c r="B258" i="4"/>
  <c r="F257" i="4"/>
  <c r="B257" i="4"/>
  <c r="F256" i="4"/>
  <c r="B256" i="4"/>
  <c r="F255" i="4"/>
  <c r="B255" i="4"/>
  <c r="F254" i="4"/>
  <c r="B254" i="4"/>
  <c r="F154" i="4"/>
  <c r="B154" i="4"/>
  <c r="F153" i="4"/>
  <c r="B153" i="4"/>
  <c r="F152" i="4"/>
  <c r="B152" i="4"/>
  <c r="F151" i="4"/>
  <c r="B151" i="4"/>
  <c r="F9" i="4"/>
  <c r="B9" i="4"/>
  <c r="F49" i="4"/>
  <c r="B49" i="4"/>
  <c r="F48" i="4"/>
  <c r="B48" i="4"/>
  <c r="F47" i="4"/>
  <c r="B47" i="4"/>
  <c r="F38" i="4"/>
  <c r="B38" i="4"/>
  <c r="F37" i="4"/>
  <c r="B37" i="4"/>
  <c r="F30" i="4"/>
  <c r="B30" i="4"/>
  <c r="F29" i="4"/>
  <c r="B29" i="4"/>
  <c r="F8" i="4"/>
  <c r="B8" i="4"/>
  <c r="F7" i="4"/>
  <c r="B7" i="4"/>
  <c r="F27" i="4"/>
  <c r="B27" i="4"/>
  <c r="F26" i="4"/>
  <c r="B26" i="4"/>
  <c r="F25" i="4"/>
  <c r="B25" i="4"/>
  <c r="F12" i="4"/>
  <c r="B12" i="4"/>
  <c r="F11" i="4"/>
  <c r="B11" i="4"/>
  <c r="F10" i="4"/>
  <c r="B10" i="4"/>
  <c r="F120" i="4"/>
  <c r="B120" i="4"/>
  <c r="F119" i="4"/>
  <c r="B119" i="4"/>
  <c r="F118" i="4"/>
  <c r="B118" i="4"/>
  <c r="F117" i="4"/>
  <c r="B117" i="4"/>
  <c r="F116" i="4"/>
  <c r="B116" i="4"/>
  <c r="F115" i="4"/>
  <c r="B115" i="4"/>
  <c r="F114" i="4"/>
  <c r="B114" i="4"/>
  <c r="F113" i="4"/>
  <c r="B113" i="4"/>
  <c r="F112" i="4"/>
  <c r="B112" i="4"/>
  <c r="F111" i="4"/>
  <c r="B111" i="4"/>
  <c r="F110" i="4"/>
  <c r="B110" i="4"/>
  <c r="F109" i="4"/>
  <c r="B109" i="4"/>
  <c r="F108" i="4"/>
  <c r="B108" i="4"/>
  <c r="F107" i="4"/>
  <c r="B107" i="4"/>
  <c r="F106" i="4"/>
  <c r="B106" i="4"/>
  <c r="F105" i="4"/>
  <c r="B105" i="4"/>
  <c r="F104" i="4"/>
  <c r="B104" i="4"/>
  <c r="F103" i="4"/>
  <c r="B103" i="4"/>
  <c r="F102" i="4"/>
  <c r="B102" i="4"/>
  <c r="F97" i="4"/>
  <c r="B97" i="4"/>
  <c r="F96" i="4"/>
  <c r="B96" i="4"/>
  <c r="F95" i="4"/>
  <c r="B95" i="4"/>
  <c r="F94" i="4"/>
  <c r="B94" i="4"/>
  <c r="F82" i="4"/>
  <c r="B82" i="4"/>
  <c r="F81" i="4"/>
  <c r="B81" i="4"/>
  <c r="F80" i="4"/>
  <c r="B80" i="4"/>
  <c r="F79" i="4"/>
  <c r="B79" i="4"/>
  <c r="F78" i="4"/>
  <c r="B78" i="4"/>
  <c r="F77" i="4"/>
  <c r="B77" i="4"/>
  <c r="F24" i="4"/>
  <c r="B24" i="4"/>
  <c r="F23" i="4"/>
  <c r="B23" i="4"/>
  <c r="F22" i="4"/>
  <c r="B22" i="4"/>
  <c r="F21" i="4"/>
  <c r="B21" i="4"/>
  <c r="F20" i="4"/>
  <c r="B20" i="4"/>
  <c r="F19" i="4"/>
  <c r="B19" i="4"/>
  <c r="F15" i="4"/>
  <c r="B15" i="4"/>
  <c r="F14" i="4"/>
  <c r="B14" i="4"/>
  <c r="F36" i="4"/>
  <c r="B36" i="4"/>
  <c r="F35" i="4"/>
  <c r="B35" i="4"/>
  <c r="F34" i="4"/>
  <c r="B34" i="4"/>
  <c r="F33" i="4"/>
  <c r="B33" i="4"/>
  <c r="F31" i="4"/>
  <c r="B31" i="4"/>
  <c r="F32" i="4"/>
  <c r="B32" i="4"/>
  <c r="F67" i="4"/>
  <c r="B67" i="4"/>
  <c r="F66" i="4"/>
  <c r="B66" i="4"/>
  <c r="F65" i="4"/>
  <c r="B65" i="4"/>
  <c r="F61" i="4"/>
  <c r="B61" i="4"/>
  <c r="F64" i="4"/>
  <c r="B64" i="4"/>
  <c r="F165" i="4"/>
  <c r="B165" i="4"/>
  <c r="F279" i="4"/>
  <c r="B279" i="4"/>
  <c r="F278" i="4"/>
  <c r="B278" i="4"/>
  <c r="F277" i="4"/>
  <c r="B277" i="4"/>
  <c r="F276" i="4"/>
  <c r="B276" i="4"/>
  <c r="F275" i="4"/>
  <c r="B275" i="4"/>
  <c r="F274" i="4"/>
  <c r="B274" i="4"/>
  <c r="F273" i="4"/>
  <c r="B273" i="4"/>
  <c r="F272" i="4"/>
  <c r="B272" i="4"/>
  <c r="F271" i="4"/>
  <c r="B271" i="4"/>
  <c r="F270" i="4"/>
  <c r="B270" i="4"/>
  <c r="F269" i="4"/>
  <c r="B269" i="4"/>
  <c r="F268" i="4"/>
  <c r="B268" i="4"/>
  <c r="F84" i="4"/>
  <c r="B84" i="4"/>
  <c r="F134" i="4"/>
  <c r="B134" i="4"/>
  <c r="F133" i="4"/>
  <c r="B133" i="4"/>
  <c r="F132" i="4"/>
  <c r="B132" i="4"/>
  <c r="F131" i="4"/>
  <c r="B131" i="4"/>
  <c r="F130" i="4"/>
  <c r="B130" i="4"/>
  <c r="F129" i="4"/>
  <c r="B129" i="4"/>
  <c r="F128" i="4"/>
  <c r="B128" i="4"/>
  <c r="F127" i="4"/>
  <c r="B127" i="4"/>
  <c r="F126" i="4"/>
  <c r="B126" i="4"/>
  <c r="F125" i="4"/>
  <c r="B125" i="4"/>
  <c r="F124" i="4"/>
  <c r="B124" i="4"/>
  <c r="F123" i="4"/>
  <c r="B123" i="4"/>
  <c r="F122" i="4"/>
  <c r="B122" i="4"/>
  <c r="F121" i="4"/>
  <c r="B121" i="4"/>
  <c r="F50" i="4"/>
  <c r="F51" i="4"/>
  <c r="F55" i="4"/>
  <c r="F56" i="4"/>
  <c r="F57" i="4"/>
  <c r="F166" i="4"/>
  <c r="F167" i="4"/>
  <c r="F168" i="4"/>
  <c r="F169" i="4"/>
  <c r="F170" i="4"/>
  <c r="F171" i="4"/>
  <c r="F172" i="4"/>
  <c r="F173" i="4"/>
  <c r="F174" i="4"/>
  <c r="F175" i="4"/>
  <c r="F155" i="4"/>
  <c r="F5" i="4"/>
  <c r="F6" i="4"/>
  <c r="F59" i="4"/>
  <c r="F60" i="4"/>
  <c r="F91" i="4"/>
  <c r="F28" i="4"/>
  <c r="F16" i="4"/>
  <c r="F17" i="4"/>
  <c r="F18" i="4"/>
  <c r="B50" i="4"/>
  <c r="B51" i="4"/>
  <c r="B55" i="4"/>
  <c r="B56" i="4"/>
  <c r="B57" i="4"/>
  <c r="B166" i="4"/>
  <c r="B167" i="4"/>
  <c r="B168" i="4"/>
  <c r="B169" i="4"/>
  <c r="B170" i="4"/>
  <c r="B171" i="4"/>
  <c r="B172" i="4"/>
  <c r="B173" i="4"/>
  <c r="B174" i="4"/>
  <c r="B175" i="4"/>
  <c r="B155" i="4"/>
  <c r="B5" i="4"/>
  <c r="B6" i="4"/>
  <c r="B59" i="4"/>
  <c r="B60" i="4"/>
  <c r="B91" i="4"/>
  <c r="B28" i="4"/>
  <c r="B16" i="4"/>
  <c r="B17" i="4"/>
  <c r="B18" i="4"/>
  <c r="F139" i="4"/>
  <c r="F76" i="4"/>
  <c r="B139" i="4"/>
  <c r="B76" i="4"/>
  <c r="F117" i="1"/>
  <c r="F106" i="1"/>
  <c r="F107" i="1"/>
  <c r="F108" i="1"/>
  <c r="F90" i="1"/>
  <c r="F91" i="1"/>
  <c r="F14" i="1"/>
  <c r="F69" i="1"/>
  <c r="F45" i="1"/>
  <c r="F46" i="1"/>
  <c r="F47" i="1"/>
  <c r="F32" i="1"/>
  <c r="F51" i="1"/>
  <c r="F126" i="1"/>
  <c r="F127" i="1"/>
  <c r="F128" i="1"/>
  <c r="F129" i="1"/>
  <c r="F130" i="1"/>
  <c r="F149" i="1"/>
  <c r="F150" i="1"/>
  <c r="F151" i="1"/>
  <c r="F131" i="1"/>
  <c r="F26" i="1"/>
  <c r="F48" i="1"/>
  <c r="F23" i="1"/>
  <c r="F100" i="1"/>
  <c r="F101" i="1"/>
  <c r="F102" i="1"/>
  <c r="F103" i="1"/>
  <c r="F79" i="1"/>
  <c r="F187" i="1"/>
  <c r="F188" i="1"/>
  <c r="F189" i="1"/>
  <c r="F190" i="1"/>
  <c r="F191" i="1"/>
  <c r="F192" i="1"/>
  <c r="F193" i="1"/>
  <c r="F194" i="1"/>
  <c r="F195" i="1"/>
  <c r="F115" i="1"/>
  <c r="F116" i="1"/>
  <c r="B71" i="1"/>
  <c r="B22" i="1"/>
  <c r="B21" i="1"/>
  <c r="B20" i="1"/>
  <c r="B17" i="1"/>
  <c r="B15" i="1"/>
  <c r="B28" i="1"/>
  <c r="B27" i="1"/>
  <c r="B54" i="1"/>
  <c r="B53" i="1"/>
  <c r="B148" i="1"/>
  <c r="B147" i="1"/>
  <c r="B196" i="1"/>
  <c r="B195" i="1"/>
  <c r="B194" i="1"/>
  <c r="B193" i="1"/>
  <c r="B192" i="1"/>
  <c r="B191" i="1"/>
  <c r="B190" i="1"/>
  <c r="B189" i="1"/>
  <c r="B188" i="1"/>
  <c r="B187" i="1"/>
  <c r="B79" i="1"/>
  <c r="B103" i="1"/>
  <c r="B102" i="1"/>
  <c r="B101" i="1"/>
  <c r="B100" i="1"/>
  <c r="B48" i="1"/>
  <c r="B26" i="1"/>
  <c r="B131" i="1"/>
  <c r="B151" i="1"/>
  <c r="B150" i="1"/>
  <c r="B149" i="1"/>
  <c r="B130" i="1"/>
  <c r="B129" i="1"/>
  <c r="B128" i="1"/>
  <c r="B127" i="1"/>
  <c r="B126" i="1"/>
  <c r="B51" i="1"/>
  <c r="B32" i="1"/>
  <c r="B47" i="1"/>
  <c r="B46" i="1"/>
  <c r="B45" i="1"/>
  <c r="B69" i="1"/>
  <c r="B14" i="1"/>
  <c r="B91" i="1"/>
  <c r="B90" i="1"/>
  <c r="B108" i="1"/>
  <c r="B107" i="1"/>
  <c r="B106" i="1"/>
  <c r="B115" i="1"/>
  <c r="B116" i="1"/>
  <c r="B117" i="1"/>
  <c r="F262" i="4"/>
  <c r="F157" i="4"/>
  <c r="F158" i="4"/>
  <c r="F159" i="4"/>
  <c r="F156" i="4"/>
  <c r="F135" i="4"/>
  <c r="F259" i="4"/>
  <c r="F260" i="4"/>
  <c r="F140" i="4"/>
  <c r="F141" i="4"/>
  <c r="F142" i="4"/>
  <c r="F13" i="4"/>
  <c r="F261" i="4"/>
  <c r="F134" i="1"/>
  <c r="F135" i="1"/>
  <c r="F136" i="1"/>
  <c r="F137" i="1"/>
  <c r="F138" i="1"/>
  <c r="F18" i="1"/>
  <c r="F19" i="1"/>
  <c r="F29" i="1"/>
  <c r="F5" i="1"/>
  <c r="F6" i="1"/>
  <c r="F7" i="1"/>
  <c r="F8" i="1"/>
  <c r="F174" i="1"/>
  <c r="F83" i="1"/>
  <c r="F183" i="1"/>
  <c r="F56" i="1"/>
  <c r="F70" i="1"/>
  <c r="B12" i="5"/>
  <c r="B9" i="5"/>
  <c r="B48" i="5"/>
  <c r="B8" i="5"/>
  <c r="B13" i="4"/>
  <c r="B142" i="4"/>
  <c r="B141" i="4"/>
  <c r="B140" i="4"/>
  <c r="B260" i="4"/>
  <c r="B259" i="4"/>
  <c r="B135" i="4"/>
  <c r="B156" i="4"/>
  <c r="B159" i="4"/>
  <c r="B158" i="4"/>
  <c r="B157" i="4"/>
  <c r="B262" i="4"/>
  <c r="B183" i="1"/>
  <c r="B83" i="1"/>
  <c r="B174" i="1"/>
  <c r="B8" i="1"/>
  <c r="B7" i="1"/>
  <c r="B6" i="1"/>
  <c r="B5" i="1"/>
  <c r="B29" i="1"/>
  <c r="B19" i="1"/>
  <c r="B18" i="1"/>
  <c r="B138" i="1"/>
  <c r="B137" i="1"/>
  <c r="B136" i="1"/>
  <c r="B135" i="1"/>
  <c r="B134" i="1"/>
  <c r="B56" i="1"/>
  <c r="B261" i="4"/>
  <c r="B70" i="1"/>
  <c r="C30" i="38" l="1"/>
  <c r="D58" i="38"/>
  <c r="C90" i="38"/>
  <c r="C121" i="38"/>
  <c r="C136" i="38"/>
  <c r="C117" i="38"/>
  <c r="C142" i="38"/>
  <c r="C26" i="38"/>
  <c r="C36" i="38"/>
  <c r="C55" i="38"/>
  <c r="E86" i="38"/>
  <c r="E33" i="38"/>
  <c r="E92" i="38"/>
  <c r="E119" i="38"/>
  <c r="D24" i="38"/>
  <c r="C92" i="38"/>
  <c r="C38" i="38"/>
  <c r="C134" i="38"/>
  <c r="C72" i="38"/>
  <c r="C41" i="38"/>
  <c r="D95" i="38"/>
  <c r="E19" i="38"/>
  <c r="E45" i="38"/>
  <c r="E7" i="38"/>
  <c r="E142" i="38"/>
  <c r="E80" i="38"/>
  <c r="E26" i="38"/>
  <c r="E44" i="38"/>
  <c r="D137" i="38"/>
  <c r="D105" i="38"/>
  <c r="D73" i="38"/>
  <c r="D41" i="38"/>
  <c r="D9" i="38"/>
  <c r="D80" i="38"/>
  <c r="D128" i="38"/>
  <c r="D135" i="38"/>
  <c r="D103" i="38"/>
  <c r="D71" i="38"/>
  <c r="D39" i="38"/>
  <c r="D121" i="38"/>
  <c r="D81" i="38"/>
  <c r="D33" i="38"/>
  <c r="D112" i="38"/>
  <c r="D16" i="38"/>
  <c r="D120" i="38"/>
  <c r="D119" i="38"/>
  <c r="D79" i="38"/>
  <c r="D31" i="38"/>
  <c r="D38" i="38"/>
  <c r="D142" i="38"/>
  <c r="D110" i="38"/>
  <c r="D62" i="38"/>
  <c r="D141" i="38"/>
  <c r="D109" i="38"/>
  <c r="D77" i="38"/>
  <c r="D45" i="38"/>
  <c r="D13" i="38"/>
  <c r="D124" i="38"/>
  <c r="D92" i="38"/>
  <c r="D60" i="38"/>
  <c r="D28" i="38"/>
  <c r="D122" i="38"/>
  <c r="D50" i="38"/>
  <c r="D115" i="38"/>
  <c r="D83" i="38"/>
  <c r="D51" i="38"/>
  <c r="D19" i="38"/>
  <c r="D130" i="38"/>
  <c r="D66" i="38"/>
  <c r="D10" i="38"/>
  <c r="D129" i="38"/>
  <c r="D65" i="38"/>
  <c r="D17" i="38"/>
  <c r="D40" i="38"/>
  <c r="D136" i="38"/>
  <c r="D111" i="38"/>
  <c r="D55" i="38"/>
  <c r="D7" i="38"/>
  <c r="D14" i="38"/>
  <c r="D126" i="38"/>
  <c r="D78" i="38"/>
  <c r="D101" i="38"/>
  <c r="D61" i="38"/>
  <c r="D21" i="38"/>
  <c r="D64" i="38"/>
  <c r="D140" i="38"/>
  <c r="D100" i="38"/>
  <c r="D52" i="38"/>
  <c r="D12" i="38"/>
  <c r="D74" i="38"/>
  <c r="D131" i="38"/>
  <c r="D91" i="38"/>
  <c r="D43" i="38"/>
  <c r="D82" i="38"/>
  <c r="D56" i="38"/>
  <c r="D97" i="38"/>
  <c r="D49" i="38"/>
  <c r="D96" i="38"/>
  <c r="D87" i="38"/>
  <c r="D23" i="38"/>
  <c r="D70" i="38"/>
  <c r="D102" i="38"/>
  <c r="D30" i="38"/>
  <c r="D125" i="38"/>
  <c r="D85" i="38"/>
  <c r="D37" i="38"/>
  <c r="D116" i="38"/>
  <c r="D76" i="38"/>
  <c r="D36" i="38"/>
  <c r="D106" i="38"/>
  <c r="D18" i="38"/>
  <c r="D107" i="38"/>
  <c r="D67" i="38"/>
  <c r="D27" i="38"/>
  <c r="D114" i="38"/>
  <c r="D42" i="38"/>
  <c r="D89" i="38"/>
  <c r="D88" i="38"/>
  <c r="D127" i="38"/>
  <c r="D15" i="38"/>
  <c r="D54" i="38"/>
  <c r="D134" i="38"/>
  <c r="D22" i="38"/>
  <c r="D48" i="38"/>
  <c r="D69" i="38"/>
  <c r="D68" i="38"/>
  <c r="D99" i="38"/>
  <c r="D11" i="38"/>
  <c r="D98" i="38"/>
  <c r="D25" i="38"/>
  <c r="D63" i="38"/>
  <c r="D72" i="38"/>
  <c r="D86" i="38"/>
  <c r="D117" i="38"/>
  <c r="D29" i="38"/>
  <c r="D108" i="38"/>
  <c r="D20" i="38"/>
  <c r="D90" i="38"/>
  <c r="D139" i="38"/>
  <c r="D59" i="38"/>
  <c r="D26" i="38"/>
  <c r="F26" i="38" s="1"/>
  <c r="D118" i="38"/>
  <c r="D57" i="38"/>
  <c r="C34" i="38"/>
  <c r="C129" i="38"/>
  <c r="C73" i="38"/>
  <c r="C123" i="38"/>
  <c r="C88" i="38"/>
  <c r="C8" i="38"/>
  <c r="C119" i="38"/>
  <c r="F119" i="38" s="1"/>
  <c r="C71" i="38"/>
  <c r="C15" i="38"/>
  <c r="C115" i="38"/>
  <c r="C54" i="38"/>
  <c r="C141" i="38"/>
  <c r="C77" i="38"/>
  <c r="C13" i="38"/>
  <c r="C108" i="38"/>
  <c r="C44" i="38"/>
  <c r="C139" i="38"/>
  <c r="C9" i="38"/>
  <c r="C82" i="38"/>
  <c r="C89" i="38"/>
  <c r="C25" i="38"/>
  <c r="C128" i="38"/>
  <c r="C40" i="38"/>
  <c r="C99" i="38"/>
  <c r="C103" i="38"/>
  <c r="C39" i="38"/>
  <c r="C94" i="38"/>
  <c r="C118" i="38"/>
  <c r="C27" i="38"/>
  <c r="C109" i="38"/>
  <c r="C53" i="38"/>
  <c r="C132" i="38"/>
  <c r="C76" i="38"/>
  <c r="C28" i="38"/>
  <c r="C59" i="38"/>
  <c r="C91" i="38"/>
  <c r="C61" i="38"/>
  <c r="C111" i="38"/>
  <c r="D75" i="38"/>
  <c r="D44" i="38"/>
  <c r="D53" i="38"/>
  <c r="C124" i="38"/>
  <c r="C93" i="38"/>
  <c r="C102" i="38"/>
  <c r="C23" i="38"/>
  <c r="C43" i="38"/>
  <c r="C96" i="38"/>
  <c r="C81" i="38"/>
  <c r="C74" i="38"/>
  <c r="D123" i="38"/>
  <c r="D84" i="38"/>
  <c r="D93" i="38"/>
  <c r="D46" i="38"/>
  <c r="D104" i="38"/>
  <c r="E93" i="38"/>
  <c r="E71" i="38"/>
  <c r="E136" i="38"/>
  <c r="F136" i="38" s="1"/>
  <c r="E82" i="38"/>
  <c r="E91" i="38"/>
  <c r="D32" i="38"/>
  <c r="D132" i="38"/>
  <c r="D133" i="38"/>
  <c r="E132" i="38"/>
  <c r="E100" i="38"/>
  <c r="E68" i="38"/>
  <c r="E36" i="38"/>
  <c r="E99" i="38"/>
  <c r="E43" i="38"/>
  <c r="E123" i="38"/>
  <c r="E130" i="38"/>
  <c r="E98" i="38"/>
  <c r="E66" i="38"/>
  <c r="E34" i="38"/>
  <c r="E78" i="38"/>
  <c r="E121" i="38"/>
  <c r="F121" i="38" s="1"/>
  <c r="E89" i="38"/>
  <c r="E57" i="38"/>
  <c r="E25" i="38"/>
  <c r="E62" i="38"/>
  <c r="E128" i="38"/>
  <c r="E96" i="38"/>
  <c r="E64" i="38"/>
  <c r="E32" i="38"/>
  <c r="E118" i="38"/>
  <c r="E22" i="38"/>
  <c r="E127" i="38"/>
  <c r="E95" i="38"/>
  <c r="E63" i="38"/>
  <c r="E31" i="38"/>
  <c r="E133" i="38"/>
  <c r="E101" i="38"/>
  <c r="E69" i="38"/>
  <c r="E37" i="38"/>
  <c r="E67" i="38"/>
  <c r="E116" i="38"/>
  <c r="E76" i="38"/>
  <c r="E28" i="38"/>
  <c r="E75" i="38"/>
  <c r="E139" i="38"/>
  <c r="E138" i="38"/>
  <c r="E90" i="38"/>
  <c r="E50" i="38"/>
  <c r="E10" i="38"/>
  <c r="E30" i="38"/>
  <c r="E137" i="38"/>
  <c r="E97" i="38"/>
  <c r="E49" i="38"/>
  <c r="E9" i="38"/>
  <c r="E38" i="38"/>
  <c r="E104" i="38"/>
  <c r="E56" i="38"/>
  <c r="E16" i="38"/>
  <c r="E126" i="38"/>
  <c r="E103" i="38"/>
  <c r="E55" i="38"/>
  <c r="E15" i="38"/>
  <c r="E102" i="38"/>
  <c r="E109" i="38"/>
  <c r="E61" i="38"/>
  <c r="E21" i="38"/>
  <c r="E83" i="38"/>
  <c r="E108" i="38"/>
  <c r="E52" i="38"/>
  <c r="E11" i="38"/>
  <c r="E115" i="38"/>
  <c r="E106" i="38"/>
  <c r="E42" i="38"/>
  <c r="E105" i="38"/>
  <c r="E41" i="38"/>
  <c r="E110" i="38"/>
  <c r="E88" i="38"/>
  <c r="E40" i="38"/>
  <c r="E54" i="38"/>
  <c r="E135" i="38"/>
  <c r="E79" i="38"/>
  <c r="E23" i="38"/>
  <c r="E14" i="38"/>
  <c r="E117" i="38"/>
  <c r="E53" i="38"/>
  <c r="E35" i="38"/>
  <c r="E140" i="38"/>
  <c r="E84" i="38"/>
  <c r="E20" i="38"/>
  <c r="E51" i="38"/>
  <c r="E122" i="38"/>
  <c r="E74" i="38"/>
  <c r="E18" i="38"/>
  <c r="E129" i="38"/>
  <c r="E73" i="38"/>
  <c r="E17" i="38"/>
  <c r="E120" i="38"/>
  <c r="E72" i="38"/>
  <c r="E8" i="38"/>
  <c r="E94" i="38"/>
  <c r="E111" i="38"/>
  <c r="E47" i="38"/>
  <c r="E141" i="38"/>
  <c r="E85" i="38"/>
  <c r="E29" i="38"/>
  <c r="E107" i="38"/>
  <c r="E60" i="38"/>
  <c r="E27" i="38"/>
  <c r="E131" i="38"/>
  <c r="E58" i="38"/>
  <c r="E65" i="38"/>
  <c r="E134" i="38"/>
  <c r="E112" i="38"/>
  <c r="E39" i="38"/>
  <c r="E46" i="38"/>
  <c r="E77" i="38"/>
  <c r="E59" i="38"/>
  <c r="E124" i="38"/>
  <c r="E12" i="38"/>
  <c r="E114" i="38"/>
  <c r="E113" i="38"/>
  <c r="E48" i="38"/>
  <c r="E70" i="38"/>
  <c r="E87" i="38"/>
  <c r="E125" i="38"/>
  <c r="E13" i="38"/>
  <c r="C68" i="38"/>
  <c r="C21" i="38"/>
  <c r="F21" i="38" s="1"/>
  <c r="C78" i="38"/>
  <c r="F78" i="38" s="1"/>
  <c r="C79" i="38"/>
  <c r="C32" i="38"/>
  <c r="C35" i="38"/>
  <c r="D138" i="38"/>
  <c r="D35" i="38"/>
  <c r="D34" i="38"/>
  <c r="D8" i="38"/>
  <c r="D94" i="38"/>
  <c r="D47" i="38"/>
  <c r="D113" i="38"/>
  <c r="E24" i="38"/>
  <c r="E81" i="38"/>
  <c r="C45" i="38"/>
  <c r="F45" i="38" s="1"/>
  <c r="C106" i="38"/>
  <c r="C58" i="38"/>
  <c r="C18" i="38"/>
  <c r="C137" i="38"/>
  <c r="F137" i="38" s="1"/>
  <c r="C105" i="38"/>
  <c r="F105" i="38" s="1"/>
  <c r="C57" i="38"/>
  <c r="C17" i="38"/>
  <c r="F17" i="38" s="1"/>
  <c r="C51" i="38"/>
  <c r="C104" i="38"/>
  <c r="C64" i="38"/>
  <c r="F64" i="38" s="1"/>
  <c r="C16" i="38"/>
  <c r="C127" i="38"/>
  <c r="C95" i="38"/>
  <c r="C63" i="38"/>
  <c r="C31" i="38"/>
  <c r="F31" i="38" s="1"/>
  <c r="C46" i="38"/>
  <c r="C126" i="38"/>
  <c r="C86" i="38"/>
  <c r="C83" i="38"/>
  <c r="C133" i="38"/>
  <c r="C101" i="38"/>
  <c r="C69" i="38"/>
  <c r="C29" i="38"/>
  <c r="C75" i="38"/>
  <c r="C116" i="38"/>
  <c r="F116" i="38" s="1"/>
  <c r="C84" i="38"/>
  <c r="C52" i="38"/>
  <c r="F52" i="38" s="1"/>
  <c r="C20" i="38"/>
  <c r="C131" i="38"/>
  <c r="C19" i="38"/>
  <c r="F19" i="38" s="1"/>
  <c r="C67" i="38"/>
  <c r="C12" i="38"/>
  <c r="C60" i="38"/>
  <c r="C100" i="38"/>
  <c r="C140" i="38"/>
  <c r="F140" i="38" s="1"/>
  <c r="C37" i="38"/>
  <c r="F37" i="38" s="1"/>
  <c r="C85" i="38"/>
  <c r="C125" i="38"/>
  <c r="C14" i="38"/>
  <c r="C110" i="38"/>
  <c r="F110" i="38" s="1"/>
  <c r="C22" i="38"/>
  <c r="C7" i="38"/>
  <c r="F7" i="38" s="1"/>
  <c r="C47" i="38"/>
  <c r="C87" i="38"/>
  <c r="F87" i="38" s="1"/>
  <c r="C135" i="38"/>
  <c r="C56" i="38"/>
  <c r="C120" i="38"/>
  <c r="F120" i="38" s="1"/>
  <c r="C62" i="38"/>
  <c r="F62" i="38" s="1"/>
  <c r="C49" i="38"/>
  <c r="F49" i="38" s="1"/>
  <c r="C113" i="38"/>
  <c r="C70" i="38"/>
  <c r="C50" i="38"/>
  <c r="F50" i="38" s="1"/>
  <c r="C138" i="38"/>
  <c r="C114" i="38"/>
  <c r="C130" i="38"/>
  <c r="C48" i="38"/>
  <c r="C80" i="38"/>
  <c r="F80" i="38" s="1"/>
  <c r="C112" i="38"/>
  <c r="C11" i="38"/>
  <c r="C24" i="38"/>
  <c r="C33" i="38"/>
  <c r="C65" i="38"/>
  <c r="C97" i="38"/>
  <c r="C107" i="38"/>
  <c r="C10" i="38"/>
  <c r="C42" i="38"/>
  <c r="C66" i="38"/>
  <c r="F66" i="38" s="1"/>
  <c r="C98" i="38"/>
  <c r="F98" i="38" s="1"/>
  <c r="C122" i="38"/>
  <c r="F122" i="38" s="1"/>
  <c r="C33" i="45"/>
  <c r="C27" i="45"/>
  <c r="C31" i="45"/>
  <c r="C34" i="45"/>
  <c r="C26" i="45"/>
  <c r="C25" i="45"/>
  <c r="C32" i="45"/>
  <c r="C24" i="45"/>
  <c r="F24" i="38" l="1"/>
  <c r="F32" i="38"/>
  <c r="F86" i="38"/>
  <c r="F91" i="38"/>
  <c r="F142" i="38"/>
  <c r="F12" i="38"/>
  <c r="F33" i="38"/>
  <c r="F125" i="38"/>
  <c r="F29" i="38"/>
  <c r="F61" i="38"/>
  <c r="F71" i="38"/>
  <c r="F23" i="38"/>
  <c r="F109" i="38"/>
  <c r="F11" i="38"/>
  <c r="F131" i="38"/>
  <c r="F101" i="38"/>
  <c r="F126" i="38"/>
  <c r="F63" i="38"/>
  <c r="F16" i="38"/>
  <c r="F18" i="38"/>
  <c r="F117" i="38"/>
  <c r="F60" i="38"/>
  <c r="F28" i="38"/>
  <c r="F97" i="38"/>
  <c r="F130" i="38"/>
  <c r="F70" i="38"/>
  <c r="F42" i="38"/>
  <c r="F65" i="38"/>
  <c r="F114" i="38"/>
  <c r="F67" i="38"/>
  <c r="F20" i="38"/>
  <c r="F95" i="38"/>
  <c r="F58" i="38"/>
  <c r="F79" i="38"/>
  <c r="F68" i="38"/>
  <c r="F96" i="38"/>
  <c r="F90" i="38"/>
  <c r="F30" i="38"/>
  <c r="F113" i="38"/>
  <c r="F75" i="38"/>
  <c r="F57" i="38"/>
  <c r="F104" i="38"/>
  <c r="F106" i="38"/>
  <c r="F35" i="38"/>
  <c r="F36" i="38"/>
  <c r="F22" i="38"/>
  <c r="F47" i="38"/>
  <c r="F138" i="38"/>
  <c r="F83" i="38"/>
  <c r="F93" i="38"/>
  <c r="F132" i="38"/>
  <c r="F118" i="38"/>
  <c r="F99" i="38"/>
  <c r="F89" i="38"/>
  <c r="F13" i="38"/>
  <c r="F115" i="38"/>
  <c r="F8" i="38"/>
  <c r="F129" i="38"/>
  <c r="F134" i="38"/>
  <c r="F107" i="38"/>
  <c r="F48" i="38"/>
  <c r="F56" i="38"/>
  <c r="F14" i="38"/>
  <c r="F100" i="38"/>
  <c r="F127" i="38"/>
  <c r="F112" i="38"/>
  <c r="F135" i="38"/>
  <c r="F85" i="38"/>
  <c r="F84" i="38"/>
  <c r="F69" i="38"/>
  <c r="F51" i="38"/>
  <c r="F43" i="38"/>
  <c r="F124" i="38"/>
  <c r="F111" i="38"/>
  <c r="F59" i="38"/>
  <c r="F53" i="38"/>
  <c r="F94" i="38"/>
  <c r="F40" i="38"/>
  <c r="F139" i="38"/>
  <c r="F77" i="38"/>
  <c r="F15" i="38"/>
  <c r="F88" i="38"/>
  <c r="F34" i="38"/>
  <c r="D3" i="38"/>
  <c r="E3" i="38"/>
  <c r="F38" i="38"/>
  <c r="F74" i="38"/>
  <c r="F39" i="38"/>
  <c r="F128" i="38"/>
  <c r="F82" i="38"/>
  <c r="F44" i="38"/>
  <c r="F141" i="38"/>
  <c r="F123" i="38"/>
  <c r="F55" i="38"/>
  <c r="F41" i="38"/>
  <c r="F92" i="38"/>
  <c r="F133" i="38"/>
  <c r="F46" i="38"/>
  <c r="F81" i="38"/>
  <c r="F102" i="38"/>
  <c r="F76" i="38"/>
  <c r="F27" i="38"/>
  <c r="F103" i="38"/>
  <c r="F25" i="38"/>
  <c r="F9" i="38"/>
  <c r="F108" i="38"/>
  <c r="F54" i="38"/>
  <c r="F73" i="38"/>
  <c r="F72" i="38"/>
  <c r="F10" i="38"/>
  <c r="C3" i="38"/>
  <c r="F3" i="38" l="1"/>
</calcChain>
</file>

<file path=xl/sharedStrings.xml><?xml version="1.0" encoding="utf-8"?>
<sst xmlns="http://schemas.openxmlformats.org/spreadsheetml/2006/main" count="3331" uniqueCount="1264">
  <si>
    <t>技術名</t>
    <rPh sb="0" eb="2">
      <t>ギジュツ</t>
    </rPh>
    <rPh sb="2" eb="3">
      <t>メイ</t>
    </rPh>
    <phoneticPr fontId="2"/>
  </si>
  <si>
    <t>未</t>
    <rPh sb="0" eb="1">
      <t>ミ</t>
    </rPh>
    <phoneticPr fontId="2"/>
  </si>
  <si>
    <t>所属学会番号</t>
    <rPh sb="0" eb="2">
      <t>ショゾク</t>
    </rPh>
    <rPh sb="2" eb="4">
      <t>ガッカイ</t>
    </rPh>
    <rPh sb="4" eb="6">
      <t>バンゴウ</t>
    </rPh>
    <phoneticPr fontId="2"/>
  </si>
  <si>
    <t>提出学会名</t>
    <rPh sb="0" eb="2">
      <t>テイシュツ</t>
    </rPh>
    <rPh sb="2" eb="4">
      <t>ガッカイ</t>
    </rPh>
    <rPh sb="4" eb="5">
      <t>メイ</t>
    </rPh>
    <phoneticPr fontId="2"/>
  </si>
  <si>
    <t>日本小児神経学会</t>
    <rPh sb="0" eb="2">
      <t>ニホン</t>
    </rPh>
    <rPh sb="2" eb="4">
      <t>ショウニ</t>
    </rPh>
    <rPh sb="4" eb="6">
      <t>シンケイ</t>
    </rPh>
    <rPh sb="6" eb="8">
      <t>ガッカイ</t>
    </rPh>
    <phoneticPr fontId="2"/>
  </si>
  <si>
    <t>既</t>
    <rPh sb="0" eb="1">
      <t>キ</t>
    </rPh>
    <phoneticPr fontId="2"/>
  </si>
  <si>
    <t>日本消化器病学会</t>
    <rPh sb="0" eb="2">
      <t>ニホン</t>
    </rPh>
    <rPh sb="2" eb="5">
      <t>ショウカキ</t>
    </rPh>
    <rPh sb="5" eb="6">
      <t>ビョウ</t>
    </rPh>
    <rPh sb="6" eb="8">
      <t>ガッカイ</t>
    </rPh>
    <phoneticPr fontId="2"/>
  </si>
  <si>
    <t>日本皮膚科学会</t>
  </si>
  <si>
    <t>無</t>
    <rPh sb="0" eb="1">
      <t>ナシ</t>
    </rPh>
    <phoneticPr fontId="2"/>
  </si>
  <si>
    <t>日本膵臓学会</t>
    <rPh sb="0" eb="2">
      <t>ニホン</t>
    </rPh>
    <rPh sb="2" eb="4">
      <t>スイゾウ</t>
    </rPh>
    <rPh sb="4" eb="6">
      <t>ガッカイ</t>
    </rPh>
    <phoneticPr fontId="2"/>
  </si>
  <si>
    <t>日本肝臓学会</t>
    <rPh sb="0" eb="2">
      <t>ニホン</t>
    </rPh>
    <rPh sb="2" eb="4">
      <t>カンゾウ</t>
    </rPh>
    <rPh sb="4" eb="6">
      <t>ガッカイ</t>
    </rPh>
    <phoneticPr fontId="2"/>
  </si>
  <si>
    <t>日本血液学会</t>
    <rPh sb="0" eb="2">
      <t>ニホン</t>
    </rPh>
    <rPh sb="2" eb="4">
      <t>ケツエキ</t>
    </rPh>
    <rPh sb="4" eb="6">
      <t>ガッカイ</t>
    </rPh>
    <phoneticPr fontId="2"/>
  </si>
  <si>
    <t>日本アレルギー学会</t>
    <rPh sb="0" eb="2">
      <t>ニホン</t>
    </rPh>
    <rPh sb="7" eb="9">
      <t>ガッカイ</t>
    </rPh>
    <phoneticPr fontId="2"/>
  </si>
  <si>
    <t>日本臨床神経生理学会</t>
    <rPh sb="0" eb="2">
      <t>ニホン</t>
    </rPh>
    <rPh sb="2" eb="4">
      <t>リンショウ</t>
    </rPh>
    <rPh sb="4" eb="6">
      <t>シンケイ</t>
    </rPh>
    <rPh sb="6" eb="8">
      <t>セイリ</t>
    </rPh>
    <rPh sb="8" eb="10">
      <t>ガッカイ</t>
    </rPh>
    <phoneticPr fontId="2"/>
  </si>
  <si>
    <t>日本てんかん学会</t>
    <rPh sb="0" eb="2">
      <t>ニホン</t>
    </rPh>
    <rPh sb="6" eb="8">
      <t>ガッカイ</t>
    </rPh>
    <phoneticPr fontId="2"/>
  </si>
  <si>
    <t>有</t>
    <rPh sb="0" eb="1">
      <t>アリ</t>
    </rPh>
    <phoneticPr fontId="2"/>
  </si>
  <si>
    <t>日本小児アレルギー学会</t>
    <rPh sb="0" eb="2">
      <t>ニホン</t>
    </rPh>
    <rPh sb="2" eb="4">
      <t>ショウニ</t>
    </rPh>
    <rPh sb="9" eb="11">
      <t>ガッカイ</t>
    </rPh>
    <phoneticPr fontId="2"/>
  </si>
  <si>
    <t>日本小児血液・がん学会</t>
    <rPh sb="0" eb="2">
      <t>ニホン</t>
    </rPh>
    <rPh sb="2" eb="4">
      <t>ショウニ</t>
    </rPh>
    <rPh sb="4" eb="6">
      <t>ケツエキ</t>
    </rPh>
    <rPh sb="9" eb="11">
      <t>ガッカイ</t>
    </rPh>
    <phoneticPr fontId="2"/>
  </si>
  <si>
    <t>日本臨床細胞学会</t>
    <rPh sb="0" eb="2">
      <t>ニホン</t>
    </rPh>
    <rPh sb="2" eb="4">
      <t>リンショウ</t>
    </rPh>
    <rPh sb="4" eb="6">
      <t>サイボウ</t>
    </rPh>
    <rPh sb="6" eb="8">
      <t>ガッカイ</t>
    </rPh>
    <phoneticPr fontId="2"/>
  </si>
  <si>
    <t>日本放射線腫瘍学会</t>
    <rPh sb="0" eb="2">
      <t>ニホン</t>
    </rPh>
    <rPh sb="2" eb="5">
      <t>ホウシャセン</t>
    </rPh>
    <rPh sb="5" eb="7">
      <t>シュヨウ</t>
    </rPh>
    <rPh sb="7" eb="9">
      <t>ガッカイ</t>
    </rPh>
    <phoneticPr fontId="2"/>
  </si>
  <si>
    <t>日本脳卒中学会</t>
    <rPh sb="0" eb="2">
      <t>ニホン</t>
    </rPh>
    <rPh sb="2" eb="5">
      <t>ノウソッチュウ</t>
    </rPh>
    <rPh sb="5" eb="7">
      <t>ガッカイ</t>
    </rPh>
    <phoneticPr fontId="2"/>
  </si>
  <si>
    <t>日本先天代謝異常学会</t>
    <rPh sb="0" eb="2">
      <t>ニホン</t>
    </rPh>
    <rPh sb="2" eb="4">
      <t>センテン</t>
    </rPh>
    <rPh sb="4" eb="6">
      <t>タイシャ</t>
    </rPh>
    <rPh sb="6" eb="8">
      <t>イジョウ</t>
    </rPh>
    <rPh sb="8" eb="10">
      <t>ガッカイ</t>
    </rPh>
    <phoneticPr fontId="2"/>
  </si>
  <si>
    <t>日本呼吸器内視鏡学会</t>
    <rPh sb="0" eb="2">
      <t>ニホン</t>
    </rPh>
    <rPh sb="2" eb="5">
      <t>コキュウキ</t>
    </rPh>
    <rPh sb="5" eb="8">
      <t>ナイシキョウ</t>
    </rPh>
    <rPh sb="8" eb="10">
      <t>ガッカイ</t>
    </rPh>
    <phoneticPr fontId="2"/>
  </si>
  <si>
    <t>日本心不全学会</t>
    <rPh sb="0" eb="2">
      <t>ニホン</t>
    </rPh>
    <rPh sb="2" eb="5">
      <t>シンフゼン</t>
    </rPh>
    <rPh sb="5" eb="7">
      <t>ガッカイ</t>
    </rPh>
    <phoneticPr fontId="2"/>
  </si>
  <si>
    <t>日本不安症学会</t>
    <rPh sb="0" eb="2">
      <t>ニホン</t>
    </rPh>
    <rPh sb="2" eb="4">
      <t>フアン</t>
    </rPh>
    <rPh sb="4" eb="5">
      <t>ショウ</t>
    </rPh>
    <rPh sb="5" eb="7">
      <t>ガッカイ</t>
    </rPh>
    <phoneticPr fontId="2"/>
  </si>
  <si>
    <t>日本循環器学会</t>
    <rPh sb="0" eb="2">
      <t>ニホン</t>
    </rPh>
    <rPh sb="2" eb="5">
      <t>ジュンカンキ</t>
    </rPh>
    <rPh sb="5" eb="7">
      <t>ガッカイ</t>
    </rPh>
    <phoneticPr fontId="2"/>
  </si>
  <si>
    <t>日本神経学会</t>
    <rPh sb="0" eb="2">
      <t>ニホン</t>
    </rPh>
    <rPh sb="2" eb="4">
      <t>シンケイ</t>
    </rPh>
    <rPh sb="4" eb="6">
      <t>ガッカイ</t>
    </rPh>
    <phoneticPr fontId="2"/>
  </si>
  <si>
    <t>日本臨床栄養学会</t>
    <rPh sb="0" eb="2">
      <t>ニホン</t>
    </rPh>
    <rPh sb="2" eb="4">
      <t>リンショウ</t>
    </rPh>
    <rPh sb="4" eb="6">
      <t>エイヨウ</t>
    </rPh>
    <rPh sb="6" eb="8">
      <t>ガッカイ</t>
    </rPh>
    <phoneticPr fontId="2"/>
  </si>
  <si>
    <t>日本化学療法学会</t>
    <rPh sb="0" eb="2">
      <t>ニホン</t>
    </rPh>
    <rPh sb="2" eb="4">
      <t>カガク</t>
    </rPh>
    <rPh sb="4" eb="6">
      <t>リョウホウ</t>
    </rPh>
    <rPh sb="6" eb="8">
      <t>ガッカイ</t>
    </rPh>
    <phoneticPr fontId="2"/>
  </si>
  <si>
    <t>日本脈管学会</t>
    <rPh sb="0" eb="2">
      <t>ニホン</t>
    </rPh>
    <rPh sb="2" eb="3">
      <t>ミャク</t>
    </rPh>
    <rPh sb="3" eb="4">
      <t>カン</t>
    </rPh>
    <rPh sb="4" eb="6">
      <t>ガッカイ</t>
    </rPh>
    <phoneticPr fontId="2"/>
  </si>
  <si>
    <t>日本リウマチ学会</t>
    <rPh sb="0" eb="2">
      <t>ニホン</t>
    </rPh>
    <rPh sb="6" eb="8">
      <t>ガッカイ</t>
    </rPh>
    <phoneticPr fontId="2"/>
  </si>
  <si>
    <t>日本小児精神神経学会</t>
    <rPh sb="0" eb="2">
      <t>ニホン</t>
    </rPh>
    <rPh sb="2" eb="4">
      <t>ショウニ</t>
    </rPh>
    <rPh sb="4" eb="6">
      <t>セイシン</t>
    </rPh>
    <rPh sb="6" eb="8">
      <t>シンケイ</t>
    </rPh>
    <rPh sb="8" eb="10">
      <t>ガッカイ</t>
    </rPh>
    <phoneticPr fontId="2"/>
  </si>
  <si>
    <t>日本認知症学会</t>
    <rPh sb="0" eb="2">
      <t>ニホン</t>
    </rPh>
    <rPh sb="2" eb="4">
      <t>ニンチ</t>
    </rPh>
    <rPh sb="4" eb="5">
      <t>ショウ</t>
    </rPh>
    <rPh sb="5" eb="7">
      <t>ガッカイ</t>
    </rPh>
    <phoneticPr fontId="2"/>
  </si>
  <si>
    <t>日本小児内分泌学会</t>
    <rPh sb="0" eb="2">
      <t>ニホン</t>
    </rPh>
    <rPh sb="2" eb="4">
      <t>ショウニ</t>
    </rPh>
    <rPh sb="4" eb="7">
      <t>ナイブンピツ</t>
    </rPh>
    <rPh sb="7" eb="9">
      <t>ガッカイ</t>
    </rPh>
    <phoneticPr fontId="2"/>
  </si>
  <si>
    <t>日本小児循環器学会</t>
    <rPh sb="0" eb="2">
      <t>ニホン</t>
    </rPh>
    <rPh sb="2" eb="4">
      <t>ショウニ</t>
    </rPh>
    <rPh sb="4" eb="7">
      <t>ジュンカンキ</t>
    </rPh>
    <rPh sb="7" eb="9">
      <t>ガッカイ</t>
    </rPh>
    <phoneticPr fontId="2"/>
  </si>
  <si>
    <t>日本呼吸器学会</t>
    <rPh sb="0" eb="2">
      <t>ニホン</t>
    </rPh>
    <rPh sb="2" eb="5">
      <t>コキュウキ</t>
    </rPh>
    <rPh sb="5" eb="7">
      <t>ガッカイ</t>
    </rPh>
    <phoneticPr fontId="2"/>
  </si>
  <si>
    <t>日本肥満学会</t>
    <rPh sb="0" eb="2">
      <t>ニホン</t>
    </rPh>
    <rPh sb="2" eb="4">
      <t>ヒマン</t>
    </rPh>
    <rPh sb="4" eb="6">
      <t>ガッカイ</t>
    </rPh>
    <phoneticPr fontId="2"/>
  </si>
  <si>
    <t>日本感染症学会</t>
    <rPh sb="0" eb="2">
      <t>ニホン</t>
    </rPh>
    <rPh sb="2" eb="5">
      <t>カンセンショウ</t>
    </rPh>
    <rPh sb="5" eb="7">
      <t>ガッカイ</t>
    </rPh>
    <phoneticPr fontId="2"/>
  </si>
  <si>
    <t>日本臨床腫瘍学会</t>
    <rPh sb="0" eb="2">
      <t>ニホン</t>
    </rPh>
    <rPh sb="2" eb="4">
      <t>リンショウ</t>
    </rPh>
    <rPh sb="4" eb="6">
      <t>シュヨウ</t>
    </rPh>
    <rPh sb="6" eb="8">
      <t>ガッカイ</t>
    </rPh>
    <phoneticPr fontId="2"/>
  </si>
  <si>
    <t>日本呼吸ケア・リハビリテーション学会</t>
    <rPh sb="0" eb="2">
      <t>ニホン</t>
    </rPh>
    <rPh sb="2" eb="4">
      <t>コキュウ</t>
    </rPh>
    <rPh sb="16" eb="18">
      <t>ガッカイ</t>
    </rPh>
    <phoneticPr fontId="2"/>
  </si>
  <si>
    <t>日本病態栄養学会</t>
    <rPh sb="0" eb="2">
      <t>ニホン</t>
    </rPh>
    <rPh sb="2" eb="4">
      <t>ビョウタイ</t>
    </rPh>
    <rPh sb="4" eb="6">
      <t>エイヨウ</t>
    </rPh>
    <rPh sb="6" eb="8">
      <t>ガッカイ</t>
    </rPh>
    <phoneticPr fontId="2"/>
  </si>
  <si>
    <t>日本精神神経学会</t>
    <rPh sb="0" eb="2">
      <t>ニホン</t>
    </rPh>
    <rPh sb="2" eb="4">
      <t>セイシン</t>
    </rPh>
    <rPh sb="4" eb="6">
      <t>シンケイ</t>
    </rPh>
    <rPh sb="6" eb="8">
      <t>ガッカイ</t>
    </rPh>
    <phoneticPr fontId="2"/>
  </si>
  <si>
    <t>日本周産期・新生児医学会</t>
    <rPh sb="0" eb="2">
      <t>ニホン</t>
    </rPh>
    <rPh sb="2" eb="3">
      <t>シュウ</t>
    </rPh>
    <rPh sb="3" eb="4">
      <t>サン</t>
    </rPh>
    <rPh sb="4" eb="5">
      <t>キ</t>
    </rPh>
    <rPh sb="6" eb="9">
      <t>シンセイジ</t>
    </rPh>
    <rPh sb="9" eb="12">
      <t>イガッカイ</t>
    </rPh>
    <phoneticPr fontId="2"/>
  </si>
  <si>
    <t>日本エイズ学会</t>
    <rPh sb="0" eb="2">
      <t>ニホン</t>
    </rPh>
    <rPh sb="5" eb="7">
      <t>ガッカイ</t>
    </rPh>
    <phoneticPr fontId="2"/>
  </si>
  <si>
    <t>日本ハイパーサーミア学会</t>
    <rPh sb="0" eb="2">
      <t>ニホン</t>
    </rPh>
    <rPh sb="10" eb="12">
      <t>ガッカイ</t>
    </rPh>
    <phoneticPr fontId="2"/>
  </si>
  <si>
    <t>日本外来小児科学会</t>
    <rPh sb="0" eb="2">
      <t>ニホン</t>
    </rPh>
    <rPh sb="2" eb="4">
      <t>ガイライ</t>
    </rPh>
    <rPh sb="4" eb="7">
      <t>ショウニカ</t>
    </rPh>
    <rPh sb="7" eb="9">
      <t>ガッカイ</t>
    </rPh>
    <phoneticPr fontId="2"/>
  </si>
  <si>
    <t>日本急性血液浄化学会</t>
    <rPh sb="0" eb="2">
      <t>ニホン</t>
    </rPh>
    <rPh sb="2" eb="4">
      <t>キュウセイ</t>
    </rPh>
    <rPh sb="4" eb="6">
      <t>ケツエキ</t>
    </rPh>
    <rPh sb="6" eb="8">
      <t>ジョウカ</t>
    </rPh>
    <rPh sb="8" eb="10">
      <t>ガッカイ</t>
    </rPh>
    <phoneticPr fontId="2"/>
  </si>
  <si>
    <t>日本女性医学学会</t>
    <rPh sb="0" eb="2">
      <t>ニホン</t>
    </rPh>
    <rPh sb="2" eb="4">
      <t>ジョセイ</t>
    </rPh>
    <rPh sb="4" eb="6">
      <t>イガク</t>
    </rPh>
    <rPh sb="6" eb="8">
      <t>ガッカイ</t>
    </rPh>
    <phoneticPr fontId="2"/>
  </si>
  <si>
    <t>日本女性心身医学会</t>
    <rPh sb="0" eb="2">
      <t>ニホン</t>
    </rPh>
    <rPh sb="2" eb="4">
      <t>ジョセイ</t>
    </rPh>
    <rPh sb="4" eb="6">
      <t>シンシン</t>
    </rPh>
    <rPh sb="6" eb="9">
      <t>イガッカイ</t>
    </rPh>
    <phoneticPr fontId="2"/>
  </si>
  <si>
    <t>日本血栓止血学会</t>
    <rPh sb="0" eb="2">
      <t>ニホン</t>
    </rPh>
    <rPh sb="2" eb="4">
      <t>ケッセン</t>
    </rPh>
    <rPh sb="4" eb="6">
      <t>シケツ</t>
    </rPh>
    <rPh sb="6" eb="8">
      <t>ガッカイ</t>
    </rPh>
    <phoneticPr fontId="2"/>
  </si>
  <si>
    <t>日本自律神経学会</t>
    <rPh sb="0" eb="2">
      <t>ニホン</t>
    </rPh>
    <rPh sb="2" eb="4">
      <t>ジリツ</t>
    </rPh>
    <rPh sb="4" eb="6">
      <t>シンケイ</t>
    </rPh>
    <rPh sb="6" eb="8">
      <t>ガッカイ</t>
    </rPh>
    <phoneticPr fontId="2"/>
  </si>
  <si>
    <t>日本産科婦人科学会</t>
    <rPh sb="2" eb="4">
      <t>サンカ</t>
    </rPh>
    <rPh sb="4" eb="7">
      <t>フジンカ</t>
    </rPh>
    <rPh sb="7" eb="9">
      <t>ガッカイ</t>
    </rPh>
    <phoneticPr fontId="2"/>
  </si>
  <si>
    <t>日本消化管学会</t>
    <rPh sb="0" eb="2">
      <t>ニホン</t>
    </rPh>
    <rPh sb="2" eb="5">
      <t>ショウカカン</t>
    </rPh>
    <rPh sb="5" eb="7">
      <t>ガッカイ</t>
    </rPh>
    <phoneticPr fontId="2"/>
  </si>
  <si>
    <t>日本小児栄養消化器肝臓学会</t>
    <rPh sb="0" eb="2">
      <t>ニホン</t>
    </rPh>
    <rPh sb="2" eb="4">
      <t>ショウニ</t>
    </rPh>
    <rPh sb="4" eb="6">
      <t>エイヨウ</t>
    </rPh>
    <rPh sb="6" eb="9">
      <t>ショウカキ</t>
    </rPh>
    <rPh sb="9" eb="11">
      <t>カンゾウ</t>
    </rPh>
    <rPh sb="11" eb="13">
      <t>ガッカイ</t>
    </rPh>
    <phoneticPr fontId="2"/>
  </si>
  <si>
    <t>日本小児感染症学会</t>
    <rPh sb="0" eb="2">
      <t>ニホン</t>
    </rPh>
    <rPh sb="2" eb="4">
      <t>ショウニ</t>
    </rPh>
    <rPh sb="4" eb="7">
      <t>カンセンショウ</t>
    </rPh>
    <rPh sb="7" eb="9">
      <t>ガッカイ</t>
    </rPh>
    <phoneticPr fontId="2"/>
  </si>
  <si>
    <t>日本臨床微生物学会</t>
    <rPh sb="0" eb="2">
      <t>ニホン</t>
    </rPh>
    <rPh sb="2" eb="4">
      <t>リンショウ</t>
    </rPh>
    <rPh sb="4" eb="7">
      <t>ビセイブツ</t>
    </rPh>
    <rPh sb="7" eb="9">
      <t>ガッカイ</t>
    </rPh>
    <phoneticPr fontId="2"/>
  </si>
  <si>
    <t>日本小児救急医学会</t>
    <rPh sb="0" eb="2">
      <t>ニホン</t>
    </rPh>
    <rPh sb="2" eb="4">
      <t>ショウニ</t>
    </rPh>
    <rPh sb="4" eb="6">
      <t>キュウキュウ</t>
    </rPh>
    <rPh sb="6" eb="7">
      <t>イ</t>
    </rPh>
    <rPh sb="7" eb="9">
      <t>ガッカイ</t>
    </rPh>
    <phoneticPr fontId="2"/>
  </si>
  <si>
    <t>日本小児呼吸器学会</t>
    <rPh sb="0" eb="2">
      <t>ニホン</t>
    </rPh>
    <rPh sb="2" eb="4">
      <t>ショウニ</t>
    </rPh>
    <rPh sb="4" eb="7">
      <t>コキュウキ</t>
    </rPh>
    <rPh sb="7" eb="9">
      <t>ガッカイ</t>
    </rPh>
    <phoneticPr fontId="2"/>
  </si>
  <si>
    <t>日本結核病学会</t>
    <rPh sb="0" eb="2">
      <t>ニホン</t>
    </rPh>
    <rPh sb="2" eb="4">
      <t>ケッカク</t>
    </rPh>
    <rPh sb="4" eb="5">
      <t>ビョウ</t>
    </rPh>
    <rPh sb="5" eb="7">
      <t>ガッカイ</t>
    </rPh>
    <phoneticPr fontId="2"/>
  </si>
  <si>
    <t>日本病理学会</t>
    <rPh sb="0" eb="2">
      <t>ニホン</t>
    </rPh>
    <rPh sb="2" eb="4">
      <t>ビョウリ</t>
    </rPh>
    <rPh sb="4" eb="6">
      <t>ガッカイ</t>
    </rPh>
    <phoneticPr fontId="2"/>
  </si>
  <si>
    <t>日本睡眠学会</t>
    <rPh sb="0" eb="2">
      <t>ニホン</t>
    </rPh>
    <rPh sb="2" eb="4">
      <t>スイミン</t>
    </rPh>
    <rPh sb="4" eb="6">
      <t>ガッカイ</t>
    </rPh>
    <phoneticPr fontId="2"/>
  </si>
  <si>
    <t>日本消化器内視鏡学会</t>
    <rPh sb="0" eb="2">
      <t>ニホン</t>
    </rPh>
    <rPh sb="2" eb="5">
      <t>ショウカキ</t>
    </rPh>
    <rPh sb="5" eb="8">
      <t>ナイシキョウ</t>
    </rPh>
    <rPh sb="8" eb="10">
      <t>ガッカイ</t>
    </rPh>
    <phoneticPr fontId="2"/>
  </si>
  <si>
    <t>日本心臓リハビリテーション学会</t>
    <rPh sb="0" eb="2">
      <t>ニホン</t>
    </rPh>
    <rPh sb="2" eb="4">
      <t>シンゾウ</t>
    </rPh>
    <rPh sb="13" eb="15">
      <t>ガッカイ</t>
    </rPh>
    <phoneticPr fontId="2"/>
  </si>
  <si>
    <t>日本高血圧学会</t>
    <rPh sb="0" eb="2">
      <t>ニホン</t>
    </rPh>
    <rPh sb="2" eb="5">
      <t>コウケツアツ</t>
    </rPh>
    <rPh sb="5" eb="7">
      <t>ガッカイ</t>
    </rPh>
    <phoneticPr fontId="2"/>
  </si>
  <si>
    <t>日本医学放射線学会</t>
    <rPh sb="0" eb="2">
      <t>ニホン</t>
    </rPh>
    <rPh sb="2" eb="4">
      <t>イガク</t>
    </rPh>
    <rPh sb="4" eb="7">
      <t>ホウシャセン</t>
    </rPh>
    <rPh sb="7" eb="9">
      <t>ガッカイ</t>
    </rPh>
    <phoneticPr fontId="2"/>
  </si>
  <si>
    <t>日本神経治療学会</t>
    <rPh sb="0" eb="2">
      <t>ニホン</t>
    </rPh>
    <rPh sb="2" eb="4">
      <t>シンケイ</t>
    </rPh>
    <rPh sb="4" eb="6">
      <t>チリョウ</t>
    </rPh>
    <rPh sb="6" eb="8">
      <t>ガッカイ</t>
    </rPh>
    <phoneticPr fontId="2"/>
  </si>
  <si>
    <t>日本糖尿病学会</t>
    <rPh sb="0" eb="2">
      <t>ニホン</t>
    </rPh>
    <rPh sb="2" eb="5">
      <t>トウニョウビョウ</t>
    </rPh>
    <rPh sb="5" eb="7">
      <t>ガッカイ</t>
    </rPh>
    <phoneticPr fontId="2"/>
  </si>
  <si>
    <t>日本糖尿病学会</t>
    <rPh sb="0" eb="2">
      <t>ニホン</t>
    </rPh>
    <rPh sb="2" eb="4">
      <t>トウニョウ</t>
    </rPh>
    <rPh sb="4" eb="5">
      <t>ビョウ</t>
    </rPh>
    <rPh sb="5" eb="7">
      <t>ガッカイ</t>
    </rPh>
    <phoneticPr fontId="2"/>
  </si>
  <si>
    <t>日本精神科病院協会</t>
    <rPh sb="0" eb="2">
      <t>ニホン</t>
    </rPh>
    <rPh sb="2" eb="4">
      <t>セイシン</t>
    </rPh>
    <rPh sb="4" eb="5">
      <t>カ</t>
    </rPh>
    <rPh sb="5" eb="7">
      <t>ビョウイン</t>
    </rPh>
    <rPh sb="7" eb="9">
      <t>キョウカイ</t>
    </rPh>
    <phoneticPr fontId="2"/>
  </si>
  <si>
    <t>日本腎臓学会</t>
    <rPh sb="0" eb="2">
      <t>ニホン</t>
    </rPh>
    <rPh sb="2" eb="4">
      <t>ジンゾウ</t>
    </rPh>
    <rPh sb="4" eb="6">
      <t>ガッカイ</t>
    </rPh>
    <phoneticPr fontId="2"/>
  </si>
  <si>
    <t>日本産科婦人科学会</t>
    <rPh sb="0" eb="2">
      <t>ニホン</t>
    </rPh>
    <rPh sb="2" eb="4">
      <t>サンカ</t>
    </rPh>
    <rPh sb="4" eb="7">
      <t>フジンカ</t>
    </rPh>
    <rPh sb="7" eb="9">
      <t>ガッカイ</t>
    </rPh>
    <phoneticPr fontId="2"/>
  </si>
  <si>
    <t>日本消化器病学会</t>
  </si>
  <si>
    <t>日本呼吸器学会</t>
  </si>
  <si>
    <t>日本血液学会</t>
  </si>
  <si>
    <t>日本呼吸ケア・リハビリテーション学会</t>
  </si>
  <si>
    <t>日本肺癌学会</t>
  </si>
  <si>
    <t>日本神経治療学会</t>
  </si>
  <si>
    <t>日本カプセル内視鏡学会</t>
  </si>
  <si>
    <t>日本小児科学会</t>
  </si>
  <si>
    <t>日本感染症学会</t>
  </si>
  <si>
    <t>日本小児精神神経学会</t>
  </si>
  <si>
    <t>日本新生児成育医学会</t>
  </si>
  <si>
    <t>日本神経学会</t>
  </si>
  <si>
    <t>日本心療内科学会</t>
  </si>
  <si>
    <t>日本小児腎臓病学会</t>
  </si>
  <si>
    <t>日本アルコール関連問題学会</t>
  </si>
  <si>
    <t>日本総合病院精神医学会</t>
  </si>
  <si>
    <t>日本臨床神経生理学会</t>
  </si>
  <si>
    <t>日本精神神経学会</t>
  </si>
  <si>
    <t>日本腹膜透析医学会</t>
  </si>
  <si>
    <t>日本臨床腫瘍学会</t>
  </si>
  <si>
    <t>日本放射線腫瘍学会</t>
  </si>
  <si>
    <t>日本病理学会</t>
  </si>
  <si>
    <t>日本小児循環器学会</t>
  </si>
  <si>
    <t>日本下肢救済・足病学会</t>
  </si>
  <si>
    <t>日本呼吸器内視鏡学会</t>
  </si>
  <si>
    <t>日本臨床検査専門医会</t>
  </si>
  <si>
    <t>日本臨床微生物学会</t>
  </si>
  <si>
    <t>日本臨床検査医学会</t>
  </si>
  <si>
    <t>日本病態栄養学会</t>
  </si>
  <si>
    <t>日本小児血液・がん学会</t>
  </si>
  <si>
    <t>日本女性医学学会</t>
  </si>
  <si>
    <t>日本生殖医学会</t>
  </si>
  <si>
    <t>日本認知症学会</t>
  </si>
  <si>
    <t>日本核医学会</t>
  </si>
  <si>
    <t>日本内科学会</t>
    <rPh sb="0" eb="2">
      <t>ニホン</t>
    </rPh>
    <rPh sb="2" eb="4">
      <t>ナイカ</t>
    </rPh>
    <rPh sb="4" eb="6">
      <t>ガッカイ</t>
    </rPh>
    <phoneticPr fontId="2"/>
  </si>
  <si>
    <t>日本臨床整形外科学会</t>
    <rPh sb="0" eb="2">
      <t>ニホン</t>
    </rPh>
    <rPh sb="2" eb="4">
      <t>リンショウ</t>
    </rPh>
    <rPh sb="4" eb="6">
      <t>セイケイ</t>
    </rPh>
    <rPh sb="6" eb="8">
      <t>ゲカ</t>
    </rPh>
    <rPh sb="8" eb="10">
      <t>ガッカイ</t>
    </rPh>
    <phoneticPr fontId="2"/>
  </si>
  <si>
    <t>日本骨粗鬆症学会</t>
    <rPh sb="0" eb="2">
      <t>ニホン</t>
    </rPh>
    <rPh sb="2" eb="6">
      <t>コツソショウショウ</t>
    </rPh>
    <rPh sb="6" eb="8">
      <t>ガッカイ</t>
    </rPh>
    <phoneticPr fontId="2"/>
  </si>
  <si>
    <t>日本小児科学会</t>
    <rPh sb="0" eb="2">
      <t>ニホン</t>
    </rPh>
    <rPh sb="2" eb="5">
      <t>ショウニカ</t>
    </rPh>
    <rPh sb="5" eb="7">
      <t>ガッカイ</t>
    </rPh>
    <phoneticPr fontId="2"/>
  </si>
  <si>
    <t>日本心臓病学会</t>
    <rPh sb="0" eb="2">
      <t>ニホン</t>
    </rPh>
    <rPh sb="2" eb="5">
      <t>シンゾウビョウ</t>
    </rPh>
    <rPh sb="5" eb="7">
      <t>ガッカイ</t>
    </rPh>
    <phoneticPr fontId="2"/>
  </si>
  <si>
    <t>日本人類遺伝学会</t>
  </si>
  <si>
    <t>日本整形外科学会</t>
    <rPh sb="0" eb="2">
      <t>ニホン</t>
    </rPh>
    <rPh sb="2" eb="4">
      <t>セイケイ</t>
    </rPh>
    <rPh sb="4" eb="6">
      <t>ゲカ</t>
    </rPh>
    <rPh sb="6" eb="8">
      <t>ガッカイ</t>
    </rPh>
    <phoneticPr fontId="2"/>
  </si>
  <si>
    <t>日本摂食嚥下リハビリテーション学会</t>
    <rPh sb="0" eb="2">
      <t>ニホン</t>
    </rPh>
    <rPh sb="2" eb="4">
      <t>セッショク</t>
    </rPh>
    <rPh sb="4" eb="6">
      <t>エンゲ</t>
    </rPh>
    <rPh sb="15" eb="17">
      <t>ガッカイ</t>
    </rPh>
    <phoneticPr fontId="2"/>
  </si>
  <si>
    <t>日本痛風・核酸代謝学会</t>
  </si>
  <si>
    <t>日本動脈硬化学会</t>
    <rPh sb="0" eb="2">
      <t>ニホン</t>
    </rPh>
    <rPh sb="2" eb="4">
      <t>ドウミャク</t>
    </rPh>
    <rPh sb="4" eb="6">
      <t>コウカ</t>
    </rPh>
    <rPh sb="6" eb="8">
      <t>ガッカイ</t>
    </rPh>
    <phoneticPr fontId="2"/>
  </si>
  <si>
    <t>日本内分泌学会</t>
    <rPh sb="0" eb="2">
      <t>ニホン</t>
    </rPh>
    <rPh sb="2" eb="5">
      <t>ナイブンピツ</t>
    </rPh>
    <rPh sb="5" eb="7">
      <t>ガッカイ</t>
    </rPh>
    <phoneticPr fontId="2"/>
  </si>
  <si>
    <t>日本婦人科腫瘍学会</t>
    <rPh sb="0" eb="2">
      <t>ニホン</t>
    </rPh>
    <rPh sb="2" eb="5">
      <t>フジンカ</t>
    </rPh>
    <rPh sb="5" eb="7">
      <t>シュヨウ</t>
    </rPh>
    <rPh sb="7" eb="9">
      <t>ガッカイ</t>
    </rPh>
    <phoneticPr fontId="2"/>
  </si>
  <si>
    <t>日本ヘリコバクター学会</t>
    <rPh sb="0" eb="2">
      <t>ニホン</t>
    </rPh>
    <rPh sb="9" eb="11">
      <t>ガッカイ</t>
    </rPh>
    <phoneticPr fontId="2"/>
  </si>
  <si>
    <t>日本臨床検査医学会</t>
    <rPh sb="0" eb="2">
      <t>ニホン</t>
    </rPh>
    <rPh sb="2" eb="4">
      <t>リンショウ</t>
    </rPh>
    <rPh sb="4" eb="6">
      <t>ケンサ</t>
    </rPh>
    <rPh sb="6" eb="9">
      <t>イガッカイ</t>
    </rPh>
    <phoneticPr fontId="2"/>
  </si>
  <si>
    <t>日本臨床内科医会</t>
    <rPh sb="0" eb="2">
      <t>ニホン</t>
    </rPh>
    <rPh sb="2" eb="4">
      <t>リンショウ</t>
    </rPh>
    <rPh sb="4" eb="7">
      <t>ナイカイ</t>
    </rPh>
    <rPh sb="7" eb="8">
      <t>カイ</t>
    </rPh>
    <phoneticPr fontId="2"/>
  </si>
  <si>
    <t>日本核医学会</t>
    <rPh sb="0" eb="2">
      <t>ニホン</t>
    </rPh>
    <rPh sb="2" eb="3">
      <t>カク</t>
    </rPh>
    <rPh sb="3" eb="6">
      <t>イガッカイ</t>
    </rPh>
    <phoneticPr fontId="2"/>
  </si>
  <si>
    <t>日本温泉気候物理医学会</t>
    <rPh sb="0" eb="2">
      <t>ニホン</t>
    </rPh>
    <rPh sb="2" eb="4">
      <t>オンセン</t>
    </rPh>
    <rPh sb="4" eb="6">
      <t>キコウ</t>
    </rPh>
    <rPh sb="6" eb="8">
      <t>ブツリ</t>
    </rPh>
    <rPh sb="8" eb="11">
      <t>イガクカイ</t>
    </rPh>
    <phoneticPr fontId="2"/>
  </si>
  <si>
    <t>日本運動器科学会</t>
    <rPh sb="0" eb="2">
      <t>ニホン</t>
    </rPh>
    <rPh sb="2" eb="4">
      <t>ウンドウ</t>
    </rPh>
    <rPh sb="4" eb="5">
      <t>キ</t>
    </rPh>
    <rPh sb="5" eb="6">
      <t>カ</t>
    </rPh>
    <rPh sb="6" eb="8">
      <t>ガッカイ</t>
    </rPh>
    <phoneticPr fontId="2"/>
  </si>
  <si>
    <t>日本高次脳機能障害学会</t>
    <rPh sb="0" eb="2">
      <t>ニホン</t>
    </rPh>
    <rPh sb="2" eb="4">
      <t>コウジ</t>
    </rPh>
    <rPh sb="4" eb="7">
      <t>ノウキノウ</t>
    </rPh>
    <rPh sb="7" eb="9">
      <t>ショウガイ</t>
    </rPh>
    <rPh sb="9" eb="11">
      <t>ガッカイ</t>
    </rPh>
    <phoneticPr fontId="2"/>
  </si>
  <si>
    <t>日本リハビリテーション医学会</t>
    <rPh sb="0" eb="2">
      <t>ニホン</t>
    </rPh>
    <rPh sb="11" eb="14">
      <t>イガッカイ</t>
    </rPh>
    <phoneticPr fontId="2"/>
  </si>
  <si>
    <t>日本老年医学会</t>
    <rPh sb="0" eb="2">
      <t>ニホン</t>
    </rPh>
    <rPh sb="2" eb="4">
      <t>ロウネン</t>
    </rPh>
    <rPh sb="4" eb="6">
      <t>イガク</t>
    </rPh>
    <rPh sb="6" eb="7">
      <t>カイ</t>
    </rPh>
    <phoneticPr fontId="2"/>
  </si>
  <si>
    <t>日本心身医学会</t>
    <rPh sb="0" eb="2">
      <t>ニホン</t>
    </rPh>
    <rPh sb="2" eb="4">
      <t>シンシン</t>
    </rPh>
    <rPh sb="4" eb="7">
      <t>イガクカイ</t>
    </rPh>
    <phoneticPr fontId="2"/>
  </si>
  <si>
    <t>日本心血管インターベンション治療学会</t>
    <rPh sb="0" eb="2">
      <t>ニホン</t>
    </rPh>
    <rPh sb="2" eb="3">
      <t>シン</t>
    </rPh>
    <rPh sb="3" eb="5">
      <t>ケッカン</t>
    </rPh>
    <rPh sb="14" eb="16">
      <t>チリョウ</t>
    </rPh>
    <rPh sb="16" eb="18">
      <t>ガッカイ</t>
    </rPh>
    <phoneticPr fontId="2"/>
  </si>
  <si>
    <t>日本不整脈心電学会</t>
  </si>
  <si>
    <t>日本超音波医学会</t>
    <rPh sb="0" eb="2">
      <t>ニホン</t>
    </rPh>
    <rPh sb="2" eb="5">
      <t>チョウオンパ</t>
    </rPh>
    <rPh sb="5" eb="8">
      <t>イガッカイ</t>
    </rPh>
    <phoneticPr fontId="2"/>
  </si>
  <si>
    <t>日本心身医学会</t>
    <rPh sb="0" eb="2">
      <t>ニホン</t>
    </rPh>
    <rPh sb="2" eb="4">
      <t>シンシン</t>
    </rPh>
    <rPh sb="4" eb="7">
      <t>イガッカイ</t>
    </rPh>
    <phoneticPr fontId="2"/>
  </si>
  <si>
    <t>日本生殖医学会</t>
    <rPh sb="0" eb="2">
      <t>ニホン</t>
    </rPh>
    <rPh sb="2" eb="4">
      <t>セイショク</t>
    </rPh>
    <rPh sb="4" eb="7">
      <t>イガッカイ</t>
    </rPh>
    <phoneticPr fontId="2"/>
  </si>
  <si>
    <t>日本アフェレシス学会</t>
    <rPh sb="0" eb="2">
      <t>ニホン</t>
    </rPh>
    <rPh sb="8" eb="10">
      <t>ガッカイ</t>
    </rPh>
    <phoneticPr fontId="2"/>
  </si>
  <si>
    <t>日本移植学会</t>
  </si>
  <si>
    <t>日本小児腎臓病学会</t>
    <rPh sb="0" eb="2">
      <t>ニホン</t>
    </rPh>
    <rPh sb="2" eb="4">
      <t>ショウニ</t>
    </rPh>
    <rPh sb="4" eb="7">
      <t>ジンゾウビョウ</t>
    </rPh>
    <rPh sb="7" eb="9">
      <t>ガッカイ</t>
    </rPh>
    <phoneticPr fontId="2"/>
  </si>
  <si>
    <t>日本透析医学会</t>
    <rPh sb="0" eb="2">
      <t>ニホン</t>
    </rPh>
    <rPh sb="2" eb="4">
      <t>トウセキ</t>
    </rPh>
    <rPh sb="4" eb="7">
      <t>イガッカイ</t>
    </rPh>
    <phoneticPr fontId="2"/>
  </si>
  <si>
    <t>日本腹膜透析医学会</t>
    <rPh sb="0" eb="2">
      <t>ニホン</t>
    </rPh>
    <rPh sb="2" eb="4">
      <t>フクマク</t>
    </rPh>
    <rPh sb="4" eb="6">
      <t>トウセキ</t>
    </rPh>
    <rPh sb="6" eb="9">
      <t>イガッカイ</t>
    </rPh>
    <phoneticPr fontId="2"/>
  </si>
  <si>
    <t>日本造血細胞移植学会</t>
  </si>
  <si>
    <t>日本リンパ網内系学会</t>
    <rPh sb="0" eb="2">
      <t>ニホン</t>
    </rPh>
    <rPh sb="5" eb="6">
      <t>モウ</t>
    </rPh>
    <rPh sb="6" eb="7">
      <t>ナイ</t>
    </rPh>
    <rPh sb="7" eb="8">
      <t>ケイ</t>
    </rPh>
    <rPh sb="8" eb="10">
      <t>ガッカイ</t>
    </rPh>
    <phoneticPr fontId="2"/>
  </si>
  <si>
    <t>日本輸血・細胞治療学会</t>
  </si>
  <si>
    <t>日本高次脳機能障害学会</t>
  </si>
  <si>
    <t>日本心療内科学会</t>
    <rPh sb="0" eb="2">
      <t>ニホン</t>
    </rPh>
    <phoneticPr fontId="2"/>
  </si>
  <si>
    <t>日本臨床整形外科学会</t>
  </si>
  <si>
    <t>日本医真菌学会</t>
    <rPh sb="0" eb="2">
      <t>ニホン</t>
    </rPh>
    <rPh sb="2" eb="3">
      <t>イ</t>
    </rPh>
    <rPh sb="3" eb="5">
      <t>シンキン</t>
    </rPh>
    <rPh sb="5" eb="7">
      <t>ガッカイ</t>
    </rPh>
    <phoneticPr fontId="2"/>
  </si>
  <si>
    <t>日本環境感染学会</t>
    <rPh sb="0" eb="2">
      <t>ニホン</t>
    </rPh>
    <rPh sb="2" eb="4">
      <t>カンキョウ</t>
    </rPh>
    <rPh sb="4" eb="6">
      <t>カンセン</t>
    </rPh>
    <rPh sb="6" eb="8">
      <t>ガッカイ</t>
    </rPh>
    <phoneticPr fontId="2"/>
  </si>
  <si>
    <t>日本アルコール関連問題学会</t>
    <rPh sb="0" eb="2">
      <t>ニホン</t>
    </rPh>
    <rPh sb="7" eb="9">
      <t>カンレン</t>
    </rPh>
    <rPh sb="9" eb="11">
      <t>モンダイ</t>
    </rPh>
    <rPh sb="11" eb="13">
      <t>ガッカイ</t>
    </rPh>
    <phoneticPr fontId="2"/>
  </si>
  <si>
    <t>日本アルコール・アディクション医学会</t>
  </si>
  <si>
    <t>日本児童青年精神医学会</t>
    <rPh sb="0" eb="2">
      <t>ニホン</t>
    </rPh>
    <rPh sb="2" eb="4">
      <t>ジドウ</t>
    </rPh>
    <rPh sb="4" eb="6">
      <t>セイネン</t>
    </rPh>
    <rPh sb="6" eb="8">
      <t>セイシン</t>
    </rPh>
    <rPh sb="8" eb="11">
      <t>イガッカイ</t>
    </rPh>
    <phoneticPr fontId="2"/>
  </si>
  <si>
    <t>日本小児心身医学会</t>
    <rPh sb="0" eb="2">
      <t>ニホン</t>
    </rPh>
    <rPh sb="2" eb="4">
      <t>ショウニ</t>
    </rPh>
    <rPh sb="4" eb="6">
      <t>シンシン</t>
    </rPh>
    <rPh sb="6" eb="9">
      <t>イガッカイ</t>
    </rPh>
    <phoneticPr fontId="2"/>
  </si>
  <si>
    <t>日本精神分析学会</t>
    <rPh sb="0" eb="2">
      <t>ニホン</t>
    </rPh>
    <rPh sb="2" eb="4">
      <t>セイシン</t>
    </rPh>
    <rPh sb="4" eb="6">
      <t>ブンセキ</t>
    </rPh>
    <rPh sb="6" eb="8">
      <t>ガッカイ</t>
    </rPh>
    <phoneticPr fontId="2"/>
  </si>
  <si>
    <t>日本総合病院精神医学会</t>
    <rPh sb="0" eb="2">
      <t>ニホン</t>
    </rPh>
    <rPh sb="2" eb="4">
      <t>ソウゴウ</t>
    </rPh>
    <rPh sb="4" eb="6">
      <t>ビョウイン</t>
    </rPh>
    <rPh sb="6" eb="8">
      <t>セイシン</t>
    </rPh>
    <rPh sb="8" eb="11">
      <t>イガッカイ</t>
    </rPh>
    <phoneticPr fontId="2"/>
  </si>
  <si>
    <t>日本周産期・新生児医学会</t>
  </si>
  <si>
    <t>日本小児科医会</t>
    <rPh sb="0" eb="2">
      <t>ニホン</t>
    </rPh>
    <rPh sb="2" eb="5">
      <t>ショウニカ</t>
    </rPh>
    <rPh sb="5" eb="6">
      <t>イ</t>
    </rPh>
    <rPh sb="6" eb="7">
      <t>カイ</t>
    </rPh>
    <phoneticPr fontId="2"/>
  </si>
  <si>
    <t>日本東洋医学会</t>
    <rPh sb="0" eb="2">
      <t>ニホン</t>
    </rPh>
    <rPh sb="2" eb="4">
      <t>トウヨウ</t>
    </rPh>
    <rPh sb="4" eb="7">
      <t>イガッカイ</t>
    </rPh>
    <phoneticPr fontId="2"/>
  </si>
  <si>
    <t>日本病院会</t>
    <rPh sb="0" eb="2">
      <t>ニホン</t>
    </rPh>
    <rPh sb="2" eb="4">
      <t>ビョウイン</t>
    </rPh>
    <rPh sb="4" eb="5">
      <t>カイ</t>
    </rPh>
    <phoneticPr fontId="2"/>
  </si>
  <si>
    <t>日本呼吸器学会</t>
    <rPh sb="0" eb="2">
      <t>ニホン</t>
    </rPh>
    <rPh sb="2" eb="5">
      <t>コキュウキ</t>
    </rPh>
    <rPh sb="5" eb="7">
      <t>ガッカイ</t>
    </rPh>
    <phoneticPr fontId="1"/>
  </si>
  <si>
    <t>日本呼吸ケア・リハビリテーション学会</t>
    <rPh sb="0" eb="2">
      <t>ニホン</t>
    </rPh>
    <rPh sb="2" eb="4">
      <t>コキュウ</t>
    </rPh>
    <rPh sb="16" eb="18">
      <t>ガッカイ</t>
    </rPh>
    <phoneticPr fontId="1"/>
  </si>
  <si>
    <t>日本在宅医学会</t>
  </si>
  <si>
    <t>日本小児科学会</t>
    <rPh sb="0" eb="2">
      <t>ニホン</t>
    </rPh>
    <rPh sb="2" eb="5">
      <t>ショウニカ</t>
    </rPh>
    <rPh sb="5" eb="7">
      <t>ガッカイ</t>
    </rPh>
    <phoneticPr fontId="1"/>
  </si>
  <si>
    <t>日本小児呼吸器学会</t>
    <rPh sb="0" eb="2">
      <t>ニホン</t>
    </rPh>
    <rPh sb="2" eb="4">
      <t>ショウニ</t>
    </rPh>
    <rPh sb="4" eb="7">
      <t>コキュウキ</t>
    </rPh>
    <rPh sb="7" eb="9">
      <t>ガッカイ</t>
    </rPh>
    <phoneticPr fontId="1"/>
  </si>
  <si>
    <t>日本小児循環器学会</t>
    <rPh sb="0" eb="2">
      <t>ニホン</t>
    </rPh>
    <rPh sb="2" eb="4">
      <t>ショウニ</t>
    </rPh>
    <rPh sb="4" eb="7">
      <t>ジュンカンキ</t>
    </rPh>
    <rPh sb="7" eb="9">
      <t>ガッカイ</t>
    </rPh>
    <phoneticPr fontId="1"/>
  </si>
  <si>
    <t>日本神経学会</t>
    <rPh sb="0" eb="2">
      <t>ニホン</t>
    </rPh>
    <rPh sb="2" eb="4">
      <t>シンケイ</t>
    </rPh>
    <rPh sb="4" eb="6">
      <t>ガッカイ</t>
    </rPh>
    <phoneticPr fontId="1"/>
  </si>
  <si>
    <t>日本摂食嚥下リハビリテーション学会</t>
  </si>
  <si>
    <t>日本てんかん学会</t>
    <rPh sb="0" eb="2">
      <t>ニホン</t>
    </rPh>
    <rPh sb="6" eb="8">
      <t>ガッカイ</t>
    </rPh>
    <phoneticPr fontId="1"/>
  </si>
  <si>
    <t>日本透析医学会</t>
    <rPh sb="0" eb="2">
      <t>ニホン</t>
    </rPh>
    <rPh sb="2" eb="4">
      <t>トウセキ</t>
    </rPh>
    <rPh sb="4" eb="7">
      <t>イガッカイ</t>
    </rPh>
    <phoneticPr fontId="1"/>
  </si>
  <si>
    <t>日本腹膜透析医学会</t>
    <rPh sb="0" eb="2">
      <t>ニホン</t>
    </rPh>
    <rPh sb="2" eb="4">
      <t>フクマク</t>
    </rPh>
    <rPh sb="4" eb="6">
      <t>トウセキ</t>
    </rPh>
    <rPh sb="6" eb="9">
      <t>イガッカイ</t>
    </rPh>
    <phoneticPr fontId="1"/>
  </si>
  <si>
    <t>日本リハビリテーション医学会</t>
    <rPh sb="0" eb="2">
      <t>ニホン</t>
    </rPh>
    <rPh sb="11" eb="14">
      <t>イガッカイ</t>
    </rPh>
    <phoneticPr fontId="1"/>
  </si>
  <si>
    <t>日本臨床内科医会</t>
    <rPh sb="0" eb="2">
      <t>ニホン</t>
    </rPh>
    <rPh sb="2" eb="4">
      <t>リンショウ</t>
    </rPh>
    <rPh sb="4" eb="7">
      <t>ナイカイ</t>
    </rPh>
    <rPh sb="7" eb="8">
      <t>カイ</t>
    </rPh>
    <phoneticPr fontId="1"/>
  </si>
  <si>
    <t>日本老年医学会</t>
    <rPh sb="0" eb="2">
      <t>ニホン</t>
    </rPh>
    <rPh sb="2" eb="4">
      <t>ロウネン</t>
    </rPh>
    <rPh sb="4" eb="7">
      <t>イガッカイ</t>
    </rPh>
    <phoneticPr fontId="1"/>
  </si>
  <si>
    <t>日本アレルギー学会</t>
  </si>
  <si>
    <t>日本眼科学会</t>
  </si>
  <si>
    <t>日本小児アレルギー学会</t>
  </si>
  <si>
    <t>日本小児科医会</t>
  </si>
  <si>
    <t>日本臨床内科医会</t>
  </si>
  <si>
    <t>日本アフェレシス学会</t>
  </si>
  <si>
    <t>日本医学放射線学会</t>
  </si>
  <si>
    <t>日本医真菌学会</t>
  </si>
  <si>
    <t>日本胃癌学会</t>
  </si>
  <si>
    <t>日本遺伝カウンセリング学会</t>
  </si>
  <si>
    <t>日本遺伝子診療学会</t>
  </si>
  <si>
    <t>日本運動器科学会</t>
  </si>
  <si>
    <t>日本エイズ学会</t>
  </si>
  <si>
    <t>日本温泉気候物理医学会</t>
  </si>
  <si>
    <t>日本化学療法学会</t>
  </si>
  <si>
    <t>日本環境感染学会</t>
  </si>
  <si>
    <t>日本肝臓学会</t>
  </si>
  <si>
    <t>日本緩和医療学会</t>
  </si>
  <si>
    <t>日本癌治療学会</t>
  </si>
  <si>
    <t>日本外来小児科学会</t>
  </si>
  <si>
    <t>日本急性血液浄化学会</t>
  </si>
  <si>
    <t>日本血栓止血学会</t>
  </si>
  <si>
    <t>日本高血圧学会</t>
  </si>
  <si>
    <t>日本骨粗鬆症学会</t>
  </si>
  <si>
    <t>日本産科婦人科学会</t>
  </si>
  <si>
    <t>日本消化管学会</t>
  </si>
  <si>
    <t>日本消化器内視鏡学会</t>
  </si>
  <si>
    <t>日本磁気共鳴医学会</t>
  </si>
  <si>
    <t>日本児童青年精神医学会</t>
  </si>
  <si>
    <t>日本循環器学会</t>
  </si>
  <si>
    <t>日本自律神経学会</t>
  </si>
  <si>
    <t>日本小児栄養消化器肝臓学会</t>
  </si>
  <si>
    <t>日本小児感染症学会</t>
  </si>
  <si>
    <t>日本小児救急医学会</t>
  </si>
  <si>
    <t>日本小児呼吸器学会</t>
  </si>
  <si>
    <t>日本小児神経学会</t>
  </si>
  <si>
    <t>日本小児心身医学会</t>
  </si>
  <si>
    <t>日本小児内分泌学会</t>
  </si>
  <si>
    <t>日本小児リウマチ学会</t>
  </si>
  <si>
    <t>日本女性心身医学会</t>
  </si>
  <si>
    <t>日本心エコー図学会</t>
  </si>
  <si>
    <t>日本神経免疫学会</t>
  </si>
  <si>
    <t>日本心身医学会</t>
  </si>
  <si>
    <t>日本心臓病学会</t>
  </si>
  <si>
    <t>日本心臓リハビリテーション学会</t>
  </si>
  <si>
    <t>日本心血管インターベンション治療学会</t>
  </si>
  <si>
    <t>日本心不全学会</t>
  </si>
  <si>
    <t>日本腎臓学会</t>
  </si>
  <si>
    <t>日本腎臓リハビリテーション学会</t>
  </si>
  <si>
    <t>日本睡眠学会</t>
  </si>
  <si>
    <t>日本膵臓学会</t>
  </si>
  <si>
    <t>日本頭痛学会</t>
  </si>
  <si>
    <t>日本整形外科学会</t>
  </si>
  <si>
    <t>日本精神科病院協会</t>
  </si>
  <si>
    <t>日本精神分析学会</t>
  </si>
  <si>
    <t>日本脊髄障害医学会</t>
  </si>
  <si>
    <t>日本先天代謝異常学会</t>
  </si>
  <si>
    <t>日本超音波医学会</t>
  </si>
  <si>
    <t>日本てんかん学会</t>
  </si>
  <si>
    <t>日本透析医学会</t>
  </si>
  <si>
    <t>日本糖尿病学会</t>
  </si>
  <si>
    <t>日本東洋医学会</t>
  </si>
  <si>
    <t>日本動脈硬化学会</t>
  </si>
  <si>
    <t>日本内科学会</t>
  </si>
  <si>
    <t>日本内分泌学会</t>
  </si>
  <si>
    <t>日本乳癌学会</t>
  </si>
  <si>
    <t>日本脳卒中学会</t>
  </si>
  <si>
    <t>日本ハイパーサーミア学会</t>
  </si>
  <si>
    <t>日本泌尿器科学会</t>
  </si>
  <si>
    <t>日本肥満学会</t>
  </si>
  <si>
    <t>日本病院会</t>
  </si>
  <si>
    <t>日本フットケア学会</t>
  </si>
  <si>
    <t>日本ヘリコバクター学会</t>
  </si>
  <si>
    <t>日本婦人科腫瘍学会</t>
  </si>
  <si>
    <t>日本脈管学会</t>
  </si>
  <si>
    <t>日本リウマチ学会</t>
  </si>
  <si>
    <t>日本リハビリテーション医学会</t>
  </si>
  <si>
    <t>日本リンパ網内系学会</t>
  </si>
  <si>
    <t>日本臨床栄養学会</t>
  </si>
  <si>
    <t>日本臨床細胞学会</t>
  </si>
  <si>
    <t>日本老年医学会</t>
  </si>
  <si>
    <t>日本老年精神医学会</t>
  </si>
  <si>
    <t>日本不安症学会</t>
  </si>
  <si>
    <t>日本アレルギー学会</t>
    <rPh sb="0" eb="2">
      <t>ニホン</t>
    </rPh>
    <rPh sb="7" eb="9">
      <t>ガッカイ</t>
    </rPh>
    <phoneticPr fontId="6"/>
  </si>
  <si>
    <t>日本医学放射線学会</t>
    <rPh sb="0" eb="2">
      <t>ニホン</t>
    </rPh>
    <rPh sb="2" eb="4">
      <t>イガク</t>
    </rPh>
    <rPh sb="4" eb="7">
      <t>ホウシャセン</t>
    </rPh>
    <rPh sb="7" eb="9">
      <t>ガッカイ</t>
    </rPh>
    <phoneticPr fontId="6"/>
  </si>
  <si>
    <t>日本化学療法学会</t>
    <rPh sb="0" eb="2">
      <t>ニホン</t>
    </rPh>
    <rPh sb="2" eb="4">
      <t>カガク</t>
    </rPh>
    <rPh sb="4" eb="6">
      <t>リョウホウ</t>
    </rPh>
    <rPh sb="6" eb="8">
      <t>ガッカイ</t>
    </rPh>
    <phoneticPr fontId="6"/>
  </si>
  <si>
    <t>日本核医学会</t>
    <rPh sb="0" eb="2">
      <t>ニホン</t>
    </rPh>
    <rPh sb="2" eb="3">
      <t>カク</t>
    </rPh>
    <rPh sb="3" eb="5">
      <t>イガク</t>
    </rPh>
    <rPh sb="5" eb="6">
      <t>カイ</t>
    </rPh>
    <phoneticPr fontId="6"/>
  </si>
  <si>
    <t>日本感染症学会</t>
    <rPh sb="0" eb="2">
      <t>ニホン</t>
    </rPh>
    <rPh sb="2" eb="5">
      <t>カンセンショウ</t>
    </rPh>
    <rPh sb="5" eb="7">
      <t>ガッカイ</t>
    </rPh>
    <phoneticPr fontId="6"/>
  </si>
  <si>
    <t>日本肝臓学会</t>
    <rPh sb="0" eb="2">
      <t>ニホン</t>
    </rPh>
    <rPh sb="2" eb="4">
      <t>カンゾウ</t>
    </rPh>
    <rPh sb="4" eb="6">
      <t>ガッカイ</t>
    </rPh>
    <phoneticPr fontId="6"/>
  </si>
  <si>
    <t>日本血液学会</t>
    <rPh sb="0" eb="2">
      <t>ニホン</t>
    </rPh>
    <rPh sb="2" eb="4">
      <t>ケツエキ</t>
    </rPh>
    <rPh sb="4" eb="6">
      <t>ガッカイ</t>
    </rPh>
    <phoneticPr fontId="6"/>
  </si>
  <si>
    <t>日本結核病学会</t>
    <rPh sb="0" eb="2">
      <t>ニホン</t>
    </rPh>
    <rPh sb="2" eb="4">
      <t>ケッカク</t>
    </rPh>
    <rPh sb="4" eb="5">
      <t>ビョウ</t>
    </rPh>
    <rPh sb="5" eb="7">
      <t>ガッカイ</t>
    </rPh>
    <phoneticPr fontId="6"/>
  </si>
  <si>
    <t>日本高血圧学会</t>
    <rPh sb="0" eb="2">
      <t>ニホン</t>
    </rPh>
    <rPh sb="2" eb="5">
      <t>コウケツアツ</t>
    </rPh>
    <rPh sb="5" eb="7">
      <t>ガッカイ</t>
    </rPh>
    <phoneticPr fontId="6"/>
  </si>
  <si>
    <t>日本呼吸器学会</t>
    <rPh sb="0" eb="2">
      <t>ニホン</t>
    </rPh>
    <rPh sb="2" eb="5">
      <t>コキュウキ</t>
    </rPh>
    <rPh sb="5" eb="7">
      <t>ガッカイ</t>
    </rPh>
    <phoneticPr fontId="6"/>
  </si>
  <si>
    <t>日本呼吸ケア・リハビリテーション学会</t>
    <rPh sb="0" eb="2">
      <t>ニホン</t>
    </rPh>
    <rPh sb="2" eb="4">
      <t>コキュウ</t>
    </rPh>
    <rPh sb="16" eb="18">
      <t>ガッカイ</t>
    </rPh>
    <phoneticPr fontId="6"/>
  </si>
  <si>
    <t>日本骨粗鬆症学会</t>
    <rPh sb="0" eb="2">
      <t>ニホン</t>
    </rPh>
    <rPh sb="2" eb="6">
      <t>コツソショウショウ</t>
    </rPh>
    <rPh sb="6" eb="8">
      <t>ガッカイ</t>
    </rPh>
    <phoneticPr fontId="6"/>
  </si>
  <si>
    <t>日本循環器学会</t>
    <rPh sb="0" eb="2">
      <t>ニホン</t>
    </rPh>
    <rPh sb="2" eb="5">
      <t>ジュンカンキ</t>
    </rPh>
    <rPh sb="5" eb="7">
      <t>ガッカイ</t>
    </rPh>
    <phoneticPr fontId="6"/>
  </si>
  <si>
    <t>日本消化器内視鏡学会</t>
    <rPh sb="0" eb="2">
      <t>ニホン</t>
    </rPh>
    <rPh sb="2" eb="5">
      <t>ショウカキ</t>
    </rPh>
    <rPh sb="5" eb="8">
      <t>ナイシキョウ</t>
    </rPh>
    <rPh sb="8" eb="10">
      <t>ガッカイ</t>
    </rPh>
    <phoneticPr fontId="6"/>
  </si>
  <si>
    <t>日本小児アレルギー学会</t>
    <rPh sb="0" eb="2">
      <t>ニホン</t>
    </rPh>
    <rPh sb="2" eb="4">
      <t>ショウニ</t>
    </rPh>
    <rPh sb="9" eb="11">
      <t>ガッカイ</t>
    </rPh>
    <phoneticPr fontId="6"/>
  </si>
  <si>
    <t>日本小児科学会</t>
    <rPh sb="0" eb="2">
      <t>ニホン</t>
    </rPh>
    <rPh sb="2" eb="5">
      <t>ショウニカ</t>
    </rPh>
    <rPh sb="5" eb="7">
      <t>ガッカイ</t>
    </rPh>
    <phoneticPr fontId="6"/>
  </si>
  <si>
    <t>日本小児神経学会</t>
    <rPh sb="0" eb="2">
      <t>ニホン</t>
    </rPh>
    <rPh sb="2" eb="4">
      <t>ショウニ</t>
    </rPh>
    <rPh sb="4" eb="6">
      <t>シンケイ</t>
    </rPh>
    <rPh sb="6" eb="8">
      <t>ガッカイ</t>
    </rPh>
    <phoneticPr fontId="6"/>
  </si>
  <si>
    <t>日本小児精神神経学会</t>
    <rPh sb="0" eb="2">
      <t>ニホン</t>
    </rPh>
    <rPh sb="2" eb="4">
      <t>ショウニ</t>
    </rPh>
    <rPh sb="4" eb="6">
      <t>セイシン</t>
    </rPh>
    <rPh sb="6" eb="8">
      <t>シンケイ</t>
    </rPh>
    <rPh sb="8" eb="10">
      <t>ガッカイ</t>
    </rPh>
    <phoneticPr fontId="6"/>
  </si>
  <si>
    <t>日本自律神経学会</t>
    <rPh sb="0" eb="2">
      <t>ニホン</t>
    </rPh>
    <rPh sb="2" eb="4">
      <t>ジリツ</t>
    </rPh>
    <rPh sb="4" eb="6">
      <t>シンケイ</t>
    </rPh>
    <rPh sb="6" eb="8">
      <t>ガッカイ</t>
    </rPh>
    <phoneticPr fontId="6"/>
  </si>
  <si>
    <t>日本心エコー図学会</t>
    <rPh sb="0" eb="2">
      <t>ニホン</t>
    </rPh>
    <rPh sb="2" eb="3">
      <t>シン</t>
    </rPh>
    <rPh sb="6" eb="7">
      <t>ズ</t>
    </rPh>
    <rPh sb="7" eb="9">
      <t>ガッカイ</t>
    </rPh>
    <phoneticPr fontId="6"/>
  </si>
  <si>
    <t>日本神経学会</t>
    <rPh sb="0" eb="2">
      <t>ニホン</t>
    </rPh>
    <rPh sb="2" eb="4">
      <t>シンケイ</t>
    </rPh>
    <rPh sb="4" eb="6">
      <t>ガッカイ</t>
    </rPh>
    <phoneticPr fontId="6"/>
  </si>
  <si>
    <t>日本神経治療学会</t>
    <rPh sb="0" eb="2">
      <t>ニホン</t>
    </rPh>
    <rPh sb="2" eb="4">
      <t>シンケイ</t>
    </rPh>
    <rPh sb="4" eb="6">
      <t>チリョウ</t>
    </rPh>
    <rPh sb="6" eb="8">
      <t>ガッカイ</t>
    </rPh>
    <phoneticPr fontId="6"/>
  </si>
  <si>
    <t>日本腎臓学会</t>
    <rPh sb="0" eb="2">
      <t>ニホン</t>
    </rPh>
    <rPh sb="2" eb="4">
      <t>ジンゾウ</t>
    </rPh>
    <rPh sb="4" eb="6">
      <t>ガッカイ</t>
    </rPh>
    <phoneticPr fontId="6"/>
  </si>
  <si>
    <t>日本心臓病学会</t>
    <rPh sb="0" eb="2">
      <t>ニホン</t>
    </rPh>
    <rPh sb="2" eb="5">
      <t>シンゾウビョウ</t>
    </rPh>
    <rPh sb="5" eb="7">
      <t>ガッカイ</t>
    </rPh>
    <phoneticPr fontId="6"/>
  </si>
  <si>
    <t>日本心臓リハビリテーション学会</t>
    <rPh sb="0" eb="2">
      <t>ニホン</t>
    </rPh>
    <rPh sb="2" eb="4">
      <t>シンゾウ</t>
    </rPh>
    <rPh sb="13" eb="15">
      <t>ガッカイ</t>
    </rPh>
    <phoneticPr fontId="6"/>
  </si>
  <si>
    <t>日本睡眠学会</t>
    <rPh sb="0" eb="2">
      <t>ニホン</t>
    </rPh>
    <rPh sb="2" eb="4">
      <t>スイミン</t>
    </rPh>
    <rPh sb="4" eb="6">
      <t>ガッカイ</t>
    </rPh>
    <phoneticPr fontId="6"/>
  </si>
  <si>
    <t>日本整形外科学会</t>
    <rPh sb="0" eb="2">
      <t>ニホン</t>
    </rPh>
    <rPh sb="2" eb="4">
      <t>セイケイ</t>
    </rPh>
    <rPh sb="4" eb="6">
      <t>ゲカ</t>
    </rPh>
    <rPh sb="6" eb="8">
      <t>ガッカイ</t>
    </rPh>
    <phoneticPr fontId="6"/>
  </si>
  <si>
    <t>日本生殖医学会</t>
    <rPh sb="0" eb="2">
      <t>ニホン</t>
    </rPh>
    <rPh sb="2" eb="4">
      <t>セイショク</t>
    </rPh>
    <rPh sb="4" eb="7">
      <t>イガクカイ</t>
    </rPh>
    <phoneticPr fontId="6"/>
  </si>
  <si>
    <t>日本精神神経学会</t>
    <rPh sb="0" eb="2">
      <t>ニホン</t>
    </rPh>
    <rPh sb="2" eb="4">
      <t>セイシン</t>
    </rPh>
    <rPh sb="4" eb="6">
      <t>シンケイ</t>
    </rPh>
    <rPh sb="6" eb="8">
      <t>ガッカイ</t>
    </rPh>
    <phoneticPr fontId="6"/>
  </si>
  <si>
    <t>日本摂食嚥下リハビリテーション学会</t>
    <rPh sb="0" eb="2">
      <t>ニホン</t>
    </rPh>
    <rPh sb="2" eb="4">
      <t>セッショク</t>
    </rPh>
    <rPh sb="4" eb="6">
      <t>エンゲ</t>
    </rPh>
    <rPh sb="15" eb="17">
      <t>ガッカイ</t>
    </rPh>
    <phoneticPr fontId="6"/>
  </si>
  <si>
    <t>日本超音波医学会</t>
    <rPh sb="0" eb="2">
      <t>ニホン</t>
    </rPh>
    <rPh sb="2" eb="5">
      <t>チョウオンパ</t>
    </rPh>
    <rPh sb="5" eb="8">
      <t>イガクカイ</t>
    </rPh>
    <phoneticPr fontId="6"/>
  </si>
  <si>
    <t>日本てんかん学会</t>
    <rPh sb="0" eb="2">
      <t>ニホン</t>
    </rPh>
    <rPh sb="6" eb="8">
      <t>ガッカイ</t>
    </rPh>
    <phoneticPr fontId="6"/>
  </si>
  <si>
    <t>日本透析医学会</t>
    <rPh sb="0" eb="2">
      <t>ニホン</t>
    </rPh>
    <rPh sb="2" eb="4">
      <t>トウセキ</t>
    </rPh>
    <rPh sb="4" eb="7">
      <t>イガクカイ</t>
    </rPh>
    <phoneticPr fontId="6"/>
  </si>
  <si>
    <t>日本糖尿病学会</t>
    <rPh sb="0" eb="2">
      <t>ニホン</t>
    </rPh>
    <rPh sb="2" eb="5">
      <t>トウニョウビョウ</t>
    </rPh>
    <rPh sb="5" eb="7">
      <t>ガッカイ</t>
    </rPh>
    <phoneticPr fontId="6"/>
  </si>
  <si>
    <t>日本動脈硬化学会</t>
    <rPh sb="0" eb="2">
      <t>ニホン</t>
    </rPh>
    <rPh sb="2" eb="4">
      <t>ドウミャク</t>
    </rPh>
    <rPh sb="4" eb="6">
      <t>コウカ</t>
    </rPh>
    <rPh sb="6" eb="8">
      <t>ガッカイ</t>
    </rPh>
    <phoneticPr fontId="6"/>
  </si>
  <si>
    <t>日本内科学会</t>
    <rPh sb="0" eb="2">
      <t>ニホン</t>
    </rPh>
    <rPh sb="2" eb="4">
      <t>ナイカ</t>
    </rPh>
    <rPh sb="4" eb="6">
      <t>ガッカイ</t>
    </rPh>
    <phoneticPr fontId="6"/>
  </si>
  <si>
    <t>日本内分泌学会</t>
    <rPh sb="0" eb="2">
      <t>ニホン</t>
    </rPh>
    <rPh sb="2" eb="5">
      <t>ナイブンピツ</t>
    </rPh>
    <rPh sb="5" eb="7">
      <t>ガッカイ</t>
    </rPh>
    <phoneticPr fontId="6"/>
  </si>
  <si>
    <t>日本皮膚科学会</t>
    <rPh sb="0" eb="2">
      <t>ニホン</t>
    </rPh>
    <rPh sb="2" eb="5">
      <t>ヒフカ</t>
    </rPh>
    <rPh sb="5" eb="7">
      <t>ガッカイ</t>
    </rPh>
    <phoneticPr fontId="6"/>
  </si>
  <si>
    <t>日本病理学会</t>
    <rPh sb="0" eb="2">
      <t>ニホン</t>
    </rPh>
    <rPh sb="2" eb="4">
      <t>ビョウリ</t>
    </rPh>
    <rPh sb="4" eb="6">
      <t>ガッカイ</t>
    </rPh>
    <phoneticPr fontId="6"/>
  </si>
  <si>
    <t>日本婦人科腫瘍学会</t>
    <rPh sb="0" eb="2">
      <t>ニホン</t>
    </rPh>
    <rPh sb="2" eb="5">
      <t>フジンカ</t>
    </rPh>
    <rPh sb="5" eb="7">
      <t>シュヨウ</t>
    </rPh>
    <rPh sb="7" eb="9">
      <t>ガッカイ</t>
    </rPh>
    <phoneticPr fontId="6"/>
  </si>
  <si>
    <t>日本ヘリコバクター学会</t>
    <rPh sb="0" eb="2">
      <t>ニホン</t>
    </rPh>
    <rPh sb="9" eb="11">
      <t>ガッカイ</t>
    </rPh>
    <phoneticPr fontId="6"/>
  </si>
  <si>
    <t>日本輸血・細胞治療学会</t>
    <rPh sb="0" eb="2">
      <t>ニホン</t>
    </rPh>
    <rPh sb="2" eb="4">
      <t>ユケツ</t>
    </rPh>
    <rPh sb="5" eb="7">
      <t>サイボウ</t>
    </rPh>
    <rPh sb="7" eb="9">
      <t>チリョウ</t>
    </rPh>
    <rPh sb="9" eb="11">
      <t>ガッカイ</t>
    </rPh>
    <phoneticPr fontId="6"/>
  </si>
  <si>
    <t>日本リウマチ学会</t>
    <rPh sb="0" eb="2">
      <t>ニホン</t>
    </rPh>
    <rPh sb="6" eb="8">
      <t>ガッカイ</t>
    </rPh>
    <phoneticPr fontId="6"/>
  </si>
  <si>
    <t>日本リハビリテーション医学会</t>
    <rPh sb="0" eb="2">
      <t>ニホン</t>
    </rPh>
    <rPh sb="11" eb="14">
      <t>イガクカイ</t>
    </rPh>
    <phoneticPr fontId="6"/>
  </si>
  <si>
    <t>日本臨床栄養学会</t>
    <rPh sb="0" eb="2">
      <t>ニホン</t>
    </rPh>
    <rPh sb="2" eb="4">
      <t>リンショウ</t>
    </rPh>
    <rPh sb="4" eb="6">
      <t>エイヨウ</t>
    </rPh>
    <rPh sb="6" eb="8">
      <t>ガッカイ</t>
    </rPh>
    <phoneticPr fontId="6"/>
  </si>
  <si>
    <t>日本臨床検査医学会</t>
    <rPh sb="0" eb="2">
      <t>ニホン</t>
    </rPh>
    <rPh sb="2" eb="4">
      <t>リンショウ</t>
    </rPh>
    <rPh sb="4" eb="6">
      <t>ケンサ</t>
    </rPh>
    <rPh sb="6" eb="9">
      <t>イガッカイ</t>
    </rPh>
    <phoneticPr fontId="6"/>
  </si>
  <si>
    <t>日本臨床検査専門医会</t>
    <rPh sb="0" eb="2">
      <t>ニホン</t>
    </rPh>
    <rPh sb="2" eb="4">
      <t>リンショウ</t>
    </rPh>
    <rPh sb="4" eb="6">
      <t>ケンサ</t>
    </rPh>
    <rPh sb="6" eb="9">
      <t>センモンイ</t>
    </rPh>
    <rPh sb="9" eb="10">
      <t>カイ</t>
    </rPh>
    <phoneticPr fontId="6"/>
  </si>
  <si>
    <t>日本臨床細胞学会</t>
    <rPh sb="0" eb="2">
      <t>ニホン</t>
    </rPh>
    <rPh sb="2" eb="4">
      <t>リンショウ</t>
    </rPh>
    <rPh sb="4" eb="6">
      <t>サイボウ</t>
    </rPh>
    <rPh sb="6" eb="8">
      <t>ガッカイ</t>
    </rPh>
    <phoneticPr fontId="6"/>
  </si>
  <si>
    <t>日本臨床神経生理学会</t>
    <rPh sb="0" eb="2">
      <t>ニホン</t>
    </rPh>
    <rPh sb="2" eb="4">
      <t>リンショウ</t>
    </rPh>
    <rPh sb="4" eb="6">
      <t>シンケイ</t>
    </rPh>
    <rPh sb="6" eb="8">
      <t>セイリ</t>
    </rPh>
    <rPh sb="8" eb="10">
      <t>ガッカイ</t>
    </rPh>
    <phoneticPr fontId="6"/>
  </si>
  <si>
    <t>日本臨床内科医会</t>
    <rPh sb="0" eb="2">
      <t>ニホン</t>
    </rPh>
    <rPh sb="2" eb="4">
      <t>リンショウ</t>
    </rPh>
    <rPh sb="4" eb="7">
      <t>ナイカイ</t>
    </rPh>
    <rPh sb="7" eb="8">
      <t>カイ</t>
    </rPh>
    <phoneticPr fontId="6"/>
  </si>
  <si>
    <t>日本臨床微生物学会</t>
    <rPh sb="0" eb="2">
      <t>ニホン</t>
    </rPh>
    <rPh sb="2" eb="4">
      <t>リンショウ</t>
    </rPh>
    <rPh sb="4" eb="7">
      <t>ビセイブツ</t>
    </rPh>
    <rPh sb="7" eb="9">
      <t>ガッカイ</t>
    </rPh>
    <phoneticPr fontId="6"/>
  </si>
  <si>
    <t>B 医学管理等</t>
    <rPh sb="2" eb="4">
      <t>イガク</t>
    </rPh>
    <rPh sb="4" eb="6">
      <t>カンリ</t>
    </rPh>
    <rPh sb="6" eb="7">
      <t>トウ</t>
    </rPh>
    <phoneticPr fontId="1"/>
  </si>
  <si>
    <t>C 在宅医療</t>
    <rPh sb="2" eb="4">
      <t>ザイタク</t>
    </rPh>
    <rPh sb="4" eb="6">
      <t>イリョウ</t>
    </rPh>
    <phoneticPr fontId="1"/>
  </si>
  <si>
    <t>D 検査</t>
    <rPh sb="2" eb="4">
      <t>ケンサ</t>
    </rPh>
    <phoneticPr fontId="1"/>
  </si>
  <si>
    <t>E 画像診断</t>
    <rPh sb="2" eb="4">
      <t>ガゾウ</t>
    </rPh>
    <rPh sb="4" eb="6">
      <t>シンダン</t>
    </rPh>
    <phoneticPr fontId="1"/>
  </si>
  <si>
    <t>F 投薬</t>
    <rPh sb="2" eb="4">
      <t>トウヤク</t>
    </rPh>
    <phoneticPr fontId="1"/>
  </si>
  <si>
    <t>G 注射</t>
    <rPh sb="2" eb="4">
      <t>チュウシャ</t>
    </rPh>
    <phoneticPr fontId="1"/>
  </si>
  <si>
    <t>H リハビリテーション</t>
  </si>
  <si>
    <t>I 精神科専門療法</t>
    <rPh sb="2" eb="5">
      <t>セイシンカ</t>
    </rPh>
    <rPh sb="5" eb="7">
      <t>センモン</t>
    </rPh>
    <rPh sb="7" eb="9">
      <t>リョウホウ</t>
    </rPh>
    <phoneticPr fontId="1"/>
  </si>
  <si>
    <t>J 処置</t>
    <rPh sb="2" eb="4">
      <t>ショチ</t>
    </rPh>
    <phoneticPr fontId="1"/>
  </si>
  <si>
    <t>K 手術</t>
    <rPh sb="2" eb="4">
      <t>シュジュツ</t>
    </rPh>
    <phoneticPr fontId="1"/>
  </si>
  <si>
    <t>L 麻酔</t>
    <rPh sb="2" eb="4">
      <t>マスイ</t>
    </rPh>
    <phoneticPr fontId="1"/>
  </si>
  <si>
    <t>M 放射線治療</t>
    <rPh sb="2" eb="5">
      <t>ホウシャセン</t>
    </rPh>
    <rPh sb="5" eb="7">
      <t>チリョウ</t>
    </rPh>
    <phoneticPr fontId="1"/>
  </si>
  <si>
    <t>N 病理診断</t>
    <rPh sb="2" eb="4">
      <t>ビョウリ</t>
    </rPh>
    <rPh sb="4" eb="6">
      <t>シンダン</t>
    </rPh>
    <phoneticPr fontId="1"/>
  </si>
  <si>
    <t>その他</t>
    <rPh sb="2" eb="3">
      <t>タ</t>
    </rPh>
    <phoneticPr fontId="1"/>
  </si>
  <si>
    <t>1検査関連委員会</t>
    <rPh sb="1" eb="3">
      <t>ケンサ</t>
    </rPh>
    <rPh sb="3" eb="5">
      <t>カンレン</t>
    </rPh>
    <rPh sb="5" eb="8">
      <t>イインカイ</t>
    </rPh>
    <phoneticPr fontId="2"/>
  </si>
  <si>
    <t>2放射線関連委員会</t>
    <rPh sb="1" eb="4">
      <t>ホウシャセン</t>
    </rPh>
    <rPh sb="4" eb="6">
      <t>カンレン</t>
    </rPh>
    <rPh sb="6" eb="9">
      <t>イインカイ</t>
    </rPh>
    <phoneticPr fontId="2"/>
  </si>
  <si>
    <t>3リハビリテーション関連委員会</t>
    <rPh sb="10" eb="12">
      <t>カンレン</t>
    </rPh>
    <rPh sb="12" eb="15">
      <t>イインカイ</t>
    </rPh>
    <phoneticPr fontId="2"/>
  </si>
  <si>
    <t>4消火器関連委員会</t>
    <rPh sb="1" eb="4">
      <t>ショウカキ</t>
    </rPh>
    <rPh sb="4" eb="6">
      <t>カンレン</t>
    </rPh>
    <rPh sb="6" eb="9">
      <t>イインカイ</t>
    </rPh>
    <phoneticPr fontId="2"/>
  </si>
  <si>
    <t>5循環器関連委員会</t>
    <rPh sb="1" eb="4">
      <t>ジュンカンキ</t>
    </rPh>
    <rPh sb="4" eb="6">
      <t>カンレン</t>
    </rPh>
    <rPh sb="6" eb="9">
      <t>イインカイ</t>
    </rPh>
    <phoneticPr fontId="2"/>
  </si>
  <si>
    <t>6内分泌・代謝関連委員会</t>
    <rPh sb="1" eb="2">
      <t>ナイ</t>
    </rPh>
    <rPh sb="2" eb="4">
      <t>ブンピツ</t>
    </rPh>
    <rPh sb="5" eb="7">
      <t>タイシャ</t>
    </rPh>
    <rPh sb="7" eb="9">
      <t>カンレン</t>
    </rPh>
    <rPh sb="9" eb="12">
      <t>イインカイ</t>
    </rPh>
    <phoneticPr fontId="2"/>
  </si>
  <si>
    <t>7糖尿病関連委員会</t>
    <rPh sb="1" eb="4">
      <t>トウニョウビョウ</t>
    </rPh>
    <rPh sb="4" eb="6">
      <t>カンレン</t>
    </rPh>
    <rPh sb="6" eb="9">
      <t>イインカイ</t>
    </rPh>
    <phoneticPr fontId="2"/>
  </si>
  <si>
    <t>8腎・血液浄化療法関連委員会</t>
    <rPh sb="1" eb="2">
      <t>ジン</t>
    </rPh>
    <rPh sb="3" eb="5">
      <t>ケツエキ</t>
    </rPh>
    <rPh sb="5" eb="7">
      <t>ジョウカ</t>
    </rPh>
    <rPh sb="7" eb="9">
      <t>リョウホウ</t>
    </rPh>
    <rPh sb="9" eb="11">
      <t>カンレン</t>
    </rPh>
    <rPh sb="11" eb="14">
      <t>イインカイ</t>
    </rPh>
    <phoneticPr fontId="2"/>
  </si>
  <si>
    <t>9血液関連委員会</t>
    <rPh sb="1" eb="3">
      <t>ケツエキ</t>
    </rPh>
    <rPh sb="3" eb="5">
      <t>カンレン</t>
    </rPh>
    <rPh sb="5" eb="8">
      <t>イインカイ</t>
    </rPh>
    <phoneticPr fontId="2"/>
  </si>
  <si>
    <t>10呼吸器関連委員会</t>
    <rPh sb="2" eb="5">
      <t>コキュウキ</t>
    </rPh>
    <rPh sb="5" eb="7">
      <t>カンレン</t>
    </rPh>
    <rPh sb="7" eb="10">
      <t>イインカイ</t>
    </rPh>
    <phoneticPr fontId="2"/>
  </si>
  <si>
    <t>11神経関連委員会</t>
    <rPh sb="2" eb="4">
      <t>シンケイ</t>
    </rPh>
    <rPh sb="4" eb="6">
      <t>カンレン</t>
    </rPh>
    <rPh sb="6" eb="9">
      <t>イインカイ</t>
    </rPh>
    <phoneticPr fontId="2"/>
  </si>
  <si>
    <t>12膠原病・リウマチ性疾患関連委員会</t>
    <rPh sb="2" eb="5">
      <t>コウゲンビョウ</t>
    </rPh>
    <rPh sb="10" eb="11">
      <t>セイ</t>
    </rPh>
    <rPh sb="11" eb="13">
      <t>シッカン</t>
    </rPh>
    <rPh sb="13" eb="15">
      <t>カンレン</t>
    </rPh>
    <rPh sb="15" eb="18">
      <t>イインカイ</t>
    </rPh>
    <phoneticPr fontId="2"/>
  </si>
  <si>
    <t>13感染症関連学会</t>
    <rPh sb="2" eb="5">
      <t>カンセンショウ</t>
    </rPh>
    <rPh sb="5" eb="7">
      <t>カンレン</t>
    </rPh>
    <rPh sb="7" eb="9">
      <t>ガッカイ</t>
    </rPh>
    <phoneticPr fontId="2"/>
  </si>
  <si>
    <t>14悪性腫瘍関連委員会</t>
    <rPh sb="2" eb="4">
      <t>アクセイ</t>
    </rPh>
    <rPh sb="4" eb="6">
      <t>シュヨウ</t>
    </rPh>
    <rPh sb="6" eb="8">
      <t>カンレン</t>
    </rPh>
    <rPh sb="8" eb="11">
      <t>イインカイ</t>
    </rPh>
    <phoneticPr fontId="2"/>
  </si>
  <si>
    <t>15精神科関連委員会</t>
    <rPh sb="2" eb="4">
      <t>セイシン</t>
    </rPh>
    <rPh sb="4" eb="5">
      <t>カ</t>
    </rPh>
    <rPh sb="5" eb="7">
      <t>カンレン</t>
    </rPh>
    <rPh sb="7" eb="10">
      <t>イインカイ</t>
    </rPh>
    <phoneticPr fontId="2"/>
  </si>
  <si>
    <t>16心身医学関連委員会</t>
    <rPh sb="2" eb="4">
      <t>シンシン</t>
    </rPh>
    <rPh sb="4" eb="6">
      <t>イガク</t>
    </rPh>
    <rPh sb="6" eb="8">
      <t>カンレン</t>
    </rPh>
    <rPh sb="8" eb="11">
      <t>イインカイ</t>
    </rPh>
    <phoneticPr fontId="2"/>
  </si>
  <si>
    <t>17小児関連委員会</t>
    <rPh sb="2" eb="4">
      <t>ショウニ</t>
    </rPh>
    <rPh sb="4" eb="6">
      <t>カンレン</t>
    </rPh>
    <rPh sb="6" eb="9">
      <t>イインカイ</t>
    </rPh>
    <phoneticPr fontId="2"/>
  </si>
  <si>
    <t>18女性診療科関連委員会</t>
    <rPh sb="2" eb="4">
      <t>ジョセイ</t>
    </rPh>
    <rPh sb="4" eb="6">
      <t>シンリョウ</t>
    </rPh>
    <rPh sb="6" eb="7">
      <t>カ</t>
    </rPh>
    <rPh sb="7" eb="9">
      <t>カンレン</t>
    </rPh>
    <rPh sb="9" eb="12">
      <t>イインカイ</t>
    </rPh>
    <phoneticPr fontId="2"/>
  </si>
  <si>
    <t>19内科系診療所委員会</t>
    <rPh sb="2" eb="4">
      <t>ナイカ</t>
    </rPh>
    <rPh sb="4" eb="5">
      <t>ケイ</t>
    </rPh>
    <rPh sb="5" eb="7">
      <t>シンリョウ</t>
    </rPh>
    <rPh sb="7" eb="8">
      <t>ショ</t>
    </rPh>
    <rPh sb="8" eb="11">
      <t>イインカイ</t>
    </rPh>
    <phoneticPr fontId="2"/>
  </si>
  <si>
    <t>20在宅医療関連委員会</t>
    <rPh sb="2" eb="4">
      <t>ザイタク</t>
    </rPh>
    <rPh sb="4" eb="6">
      <t>イリョウ</t>
    </rPh>
    <rPh sb="6" eb="8">
      <t>カンレン</t>
    </rPh>
    <rPh sb="8" eb="11">
      <t>イインカイ</t>
    </rPh>
    <phoneticPr fontId="2"/>
  </si>
  <si>
    <t>21栄養関連委員会</t>
    <rPh sb="2" eb="4">
      <t>エイヨウ</t>
    </rPh>
    <rPh sb="4" eb="6">
      <t>カンレン</t>
    </rPh>
    <rPh sb="6" eb="9">
      <t>イインカイ</t>
    </rPh>
    <phoneticPr fontId="2"/>
  </si>
  <si>
    <t>22病理関連委員会</t>
    <rPh sb="2" eb="4">
      <t>ビョウリ</t>
    </rPh>
    <rPh sb="4" eb="6">
      <t>カンレン</t>
    </rPh>
    <rPh sb="6" eb="9">
      <t>イインカイ</t>
    </rPh>
    <phoneticPr fontId="2"/>
  </si>
  <si>
    <t>23アレルギー関連委員会</t>
    <rPh sb="7" eb="9">
      <t>カンレン</t>
    </rPh>
    <rPh sb="9" eb="12">
      <t>イインカイ</t>
    </rPh>
    <phoneticPr fontId="2"/>
  </si>
  <si>
    <t>受領済</t>
    <rPh sb="0" eb="2">
      <t>ジュリョウ</t>
    </rPh>
    <rPh sb="2" eb="3">
      <t>ス</t>
    </rPh>
    <phoneticPr fontId="2"/>
  </si>
  <si>
    <t>○</t>
    <phoneticPr fontId="2"/>
  </si>
  <si>
    <t>学会番号</t>
    <rPh sb="0" eb="2">
      <t>ガッカイ</t>
    </rPh>
    <rPh sb="2" eb="4">
      <t>バンゴウ</t>
    </rPh>
    <phoneticPr fontId="2"/>
  </si>
  <si>
    <t>学会名</t>
    <rPh sb="0" eb="2">
      <t>ガッカイ</t>
    </rPh>
    <rPh sb="2" eb="3">
      <t>メイ</t>
    </rPh>
    <phoneticPr fontId="2"/>
  </si>
  <si>
    <t>未収載</t>
    <rPh sb="0" eb="3">
      <t>ミシュウサイ</t>
    </rPh>
    <phoneticPr fontId="9"/>
  </si>
  <si>
    <t>既収載</t>
    <rPh sb="0" eb="1">
      <t>キ</t>
    </rPh>
    <rPh sb="1" eb="3">
      <t>シュウサイ</t>
    </rPh>
    <phoneticPr fontId="9"/>
  </si>
  <si>
    <t>提出学会数</t>
    <rPh sb="0" eb="2">
      <t>テイシュツ</t>
    </rPh>
    <rPh sb="2" eb="4">
      <t>ガッカイ</t>
    </rPh>
    <rPh sb="4" eb="5">
      <t>スウ</t>
    </rPh>
    <phoneticPr fontId="9"/>
  </si>
  <si>
    <t>提出</t>
    <rPh sb="0" eb="2">
      <t>テイシュツ</t>
    </rPh>
    <phoneticPr fontId="9"/>
  </si>
  <si>
    <t>平成30年度改訂提案書提出内訳</t>
    <rPh sb="13" eb="15">
      <t>ウチワケ</t>
    </rPh>
    <phoneticPr fontId="9"/>
  </si>
  <si>
    <t>保健局医療課</t>
    <rPh sb="0" eb="2">
      <t>ホケン</t>
    </rPh>
    <rPh sb="2" eb="3">
      <t>キョク</t>
    </rPh>
    <rPh sb="3" eb="6">
      <t>イリョウカ</t>
    </rPh>
    <phoneticPr fontId="9"/>
  </si>
  <si>
    <t>←4/19削除</t>
    <rPh sb="5" eb="7">
      <t>サクジョ</t>
    </rPh>
    <phoneticPr fontId="2"/>
  </si>
  <si>
    <t>未収載</t>
    <rPh sb="0" eb="3">
      <t>ミシュウサイ</t>
    </rPh>
    <phoneticPr fontId="2"/>
  </si>
  <si>
    <t>既収載</t>
    <rPh sb="0" eb="1">
      <t>キ</t>
    </rPh>
    <rPh sb="1" eb="3">
      <t>シュウサイ</t>
    </rPh>
    <phoneticPr fontId="2"/>
  </si>
  <si>
    <t>合計</t>
    <rPh sb="0" eb="2">
      <t>ゴウケイ</t>
    </rPh>
    <phoneticPr fontId="2"/>
  </si>
  <si>
    <t>日本呼吸器療法医学会</t>
  </si>
  <si>
    <t>日本産婦人科医会</t>
  </si>
  <si>
    <t>日本心臓血管内視鏡学会</t>
  </si>
  <si>
    <t>日本脳神経外科学会</t>
  </si>
  <si>
    <t>日本腰痛学会</t>
  </si>
  <si>
    <t>備考</t>
    <rPh sb="0" eb="2">
      <t>ビコウ</t>
    </rPh>
    <phoneticPr fontId="2"/>
  </si>
  <si>
    <t>医学管理等</t>
    <rPh sb="0" eb="2">
      <t>イガク</t>
    </rPh>
    <rPh sb="2" eb="4">
      <t>カンリ</t>
    </rPh>
    <rPh sb="4" eb="5">
      <t>トウ</t>
    </rPh>
    <phoneticPr fontId="1"/>
  </si>
  <si>
    <t>在宅医療</t>
    <rPh sb="0" eb="2">
      <t>ザイタク</t>
    </rPh>
    <rPh sb="2" eb="4">
      <t>イリョウ</t>
    </rPh>
    <phoneticPr fontId="1"/>
  </si>
  <si>
    <t>検査</t>
    <rPh sb="0" eb="2">
      <t>ケンサ</t>
    </rPh>
    <phoneticPr fontId="1"/>
  </si>
  <si>
    <t>画像診断</t>
    <rPh sb="0" eb="2">
      <t>ガゾウ</t>
    </rPh>
    <rPh sb="2" eb="4">
      <t>シンダン</t>
    </rPh>
    <phoneticPr fontId="1"/>
  </si>
  <si>
    <t>投薬</t>
    <rPh sb="0" eb="2">
      <t>トウヤク</t>
    </rPh>
    <phoneticPr fontId="1"/>
  </si>
  <si>
    <t>注射</t>
    <rPh sb="0" eb="2">
      <t>チュウシャ</t>
    </rPh>
    <phoneticPr fontId="1"/>
  </si>
  <si>
    <t>精神科専門療法</t>
    <rPh sb="0" eb="3">
      <t>セイシンカ</t>
    </rPh>
    <rPh sb="3" eb="5">
      <t>センモン</t>
    </rPh>
    <rPh sb="5" eb="7">
      <t>リョウホウ</t>
    </rPh>
    <phoneticPr fontId="1"/>
  </si>
  <si>
    <t>処置</t>
    <rPh sb="0" eb="2">
      <t>ショチ</t>
    </rPh>
    <phoneticPr fontId="1"/>
  </si>
  <si>
    <t>手術</t>
    <rPh sb="0" eb="2">
      <t>シュジュツ</t>
    </rPh>
    <phoneticPr fontId="1"/>
  </si>
  <si>
    <t>麻酔</t>
    <rPh sb="0" eb="2">
      <t>マスイ</t>
    </rPh>
    <phoneticPr fontId="1"/>
  </si>
  <si>
    <t>放射線治療</t>
    <rPh sb="0" eb="3">
      <t>ホウシャセン</t>
    </rPh>
    <rPh sb="3" eb="5">
      <t>チリョウ</t>
    </rPh>
    <phoneticPr fontId="1"/>
  </si>
  <si>
    <t>病理診断</t>
    <rPh sb="0" eb="2">
      <t>ビョウリ</t>
    </rPh>
    <rPh sb="2" eb="4">
      <t>シンダン</t>
    </rPh>
    <phoneticPr fontId="1"/>
  </si>
  <si>
    <t>1.算定要件の見直し（適応疾患、適応菌種等）</t>
  </si>
  <si>
    <t>2.点数の見直し</t>
  </si>
  <si>
    <t>3.保険収載の廃止</t>
  </si>
  <si>
    <t>4.その他</t>
  </si>
  <si>
    <t>2020年度社会保険診療報酬改定内保連学会番号一覧</t>
    <rPh sb="4" eb="5">
      <t>ネン</t>
    </rPh>
    <rPh sb="5" eb="6">
      <t>ド</t>
    </rPh>
    <rPh sb="6" eb="8">
      <t>シャカイ</t>
    </rPh>
    <rPh sb="8" eb="10">
      <t>ホケン</t>
    </rPh>
    <rPh sb="10" eb="12">
      <t>シンリョウ</t>
    </rPh>
    <rPh sb="12" eb="14">
      <t>ホウシュウ</t>
    </rPh>
    <rPh sb="14" eb="16">
      <t>カイテイ</t>
    </rPh>
    <rPh sb="16" eb="19">
      <t>ナイホレン</t>
    </rPh>
    <rPh sb="19" eb="21">
      <t>ガッカイ</t>
    </rPh>
    <rPh sb="21" eb="23">
      <t>バンゴウ</t>
    </rPh>
    <rPh sb="23" eb="25">
      <t>イチラン</t>
    </rPh>
    <phoneticPr fontId="18"/>
  </si>
  <si>
    <t>※第一次提案書提出時から変更有る可能性がございます。</t>
    <rPh sb="1" eb="2">
      <t>ダイ</t>
    </rPh>
    <rPh sb="2" eb="4">
      <t>イチジ</t>
    </rPh>
    <rPh sb="4" eb="7">
      <t>テイアンショ</t>
    </rPh>
    <rPh sb="7" eb="9">
      <t>テイシュツ</t>
    </rPh>
    <rPh sb="9" eb="10">
      <t>ジ</t>
    </rPh>
    <rPh sb="12" eb="14">
      <t>ヘンコウ</t>
    </rPh>
    <rPh sb="14" eb="15">
      <t>ア</t>
    </rPh>
    <rPh sb="16" eb="19">
      <t>カノウセイ</t>
    </rPh>
    <phoneticPr fontId="18"/>
  </si>
  <si>
    <t>ホルモン補充療法(HRT)管理料</t>
  </si>
  <si>
    <t>A</t>
    <phoneticPr fontId="2"/>
  </si>
  <si>
    <t>基本診療科</t>
    <rPh sb="0" eb="2">
      <t>キホン</t>
    </rPh>
    <rPh sb="2" eb="5">
      <t>シンリョウカ</t>
    </rPh>
    <phoneticPr fontId="2"/>
  </si>
  <si>
    <t>Ｂ</t>
    <phoneticPr fontId="2"/>
  </si>
  <si>
    <t>Ｃ</t>
    <phoneticPr fontId="2"/>
  </si>
  <si>
    <t>Ｄ</t>
    <phoneticPr fontId="2"/>
  </si>
  <si>
    <t>Ｅ</t>
    <phoneticPr fontId="2"/>
  </si>
  <si>
    <t>Ｆ</t>
    <phoneticPr fontId="2"/>
  </si>
  <si>
    <t>Ｇ</t>
    <phoneticPr fontId="2"/>
  </si>
  <si>
    <t>Ｈ</t>
    <phoneticPr fontId="2"/>
  </si>
  <si>
    <t>リハビリテーション</t>
    <phoneticPr fontId="2"/>
  </si>
  <si>
    <t>Ｉ</t>
    <phoneticPr fontId="2"/>
  </si>
  <si>
    <t>Ｊ</t>
    <phoneticPr fontId="2"/>
  </si>
  <si>
    <t>Ｋ</t>
    <phoneticPr fontId="2"/>
  </si>
  <si>
    <t>Ｌ</t>
    <phoneticPr fontId="2"/>
  </si>
  <si>
    <t>Ｍ</t>
    <phoneticPr fontId="2"/>
  </si>
  <si>
    <t>Ｎ</t>
    <phoneticPr fontId="2"/>
  </si>
  <si>
    <t>その他</t>
    <phoneticPr fontId="2"/>
  </si>
  <si>
    <t>Ｆ</t>
  </si>
  <si>
    <t>その他</t>
  </si>
  <si>
    <t>小児在宅呼吸管理パルスオキシメータ加算</t>
  </si>
  <si>
    <t>Ｄ</t>
  </si>
  <si>
    <t>プロスタグランジンE1陰茎海綿体注射テスト（PGE1テスト）</t>
  </si>
  <si>
    <t>特定薬剤治療管理料対象薬として「アキシチニブ」を追加</t>
  </si>
  <si>
    <t>特定薬剤治療管理料対象薬として「パゾパニブ」を追加</t>
  </si>
  <si>
    <t>尿中クエン酸濃度</t>
  </si>
  <si>
    <t>尿中アデノウイルスDNA PCR 定量</t>
  </si>
  <si>
    <t>MRエラストグラフィ</t>
  </si>
  <si>
    <t xml:space="preserve">ナビゲーションシステム(フュージョンイメージング）を用いたラジオ波治療 </t>
  </si>
  <si>
    <t>呼吸器顕微内視鏡</t>
  </si>
  <si>
    <t>関節液検査</t>
  </si>
  <si>
    <t>骨粗鬆症における骨代謝マーカー測定要件の見直し</t>
  </si>
  <si>
    <t>Ｎ</t>
  </si>
  <si>
    <t>Ｋ</t>
  </si>
  <si>
    <t>ダーモスコピー</t>
  </si>
  <si>
    <t>細胞診</t>
  </si>
  <si>
    <t>センチネルリンパ節生検</t>
  </si>
  <si>
    <t>Ｉ</t>
  </si>
  <si>
    <t>ギャンブル障害の標準的治療プログラム</t>
  </si>
  <si>
    <t>食物依存性運動誘発アナフィラキシーの診断確定のための食物負荷試験</t>
  </si>
  <si>
    <t>気道過敏性検査（メサコリン吸入負荷によるスパイロメータでの１秒量測定）</t>
  </si>
  <si>
    <t>EGFR遺伝子検査（血漿）保険算定におけるT790M血漿検査回数制限の緩和について</t>
  </si>
  <si>
    <t>臨床倫理診療加算</t>
  </si>
  <si>
    <t>Ｂ</t>
  </si>
  <si>
    <t>Ｊ</t>
  </si>
  <si>
    <t>Ｈ</t>
  </si>
  <si>
    <t>運動器の難治性慢性疼痛における集学的治療に対する慢性疼痛管理加算</t>
  </si>
  <si>
    <t>慢性心不全に対する和温療法</t>
  </si>
  <si>
    <t>ミスマッチ陰性電位（MMN）検査</t>
  </si>
  <si>
    <t>てんかん専門診断管理料</t>
  </si>
  <si>
    <t>てんかん紹介料連携加算</t>
  </si>
  <si>
    <t>てんかん診療連携拠点病院加算</t>
  </si>
  <si>
    <t>てんかん心理教育療法</t>
  </si>
  <si>
    <t>脊髄障害患者に対する間歇的導尿（ 一日につき）</t>
  </si>
  <si>
    <t>誘発筋電図（神経伝導検査を含む)</t>
  </si>
  <si>
    <t>反復睡眠潜時試験</t>
  </si>
  <si>
    <t>脳磁図</t>
  </si>
  <si>
    <t>長期継続頭蓋内脳波検査（１日につき）</t>
  </si>
  <si>
    <t>長期脳波ビデオ同時記録検査（１日につき）</t>
  </si>
  <si>
    <t>大腸カプセル内視鏡検査の算定要件の見直し（適用患者の拡大）</t>
  </si>
  <si>
    <t>尿中有機酸分析</t>
  </si>
  <si>
    <t>血中極長鎖脂肪酸検査</t>
  </si>
  <si>
    <t>タンデムマス分析</t>
  </si>
  <si>
    <t>電子的頭痛ダイアリーによる難治性頭痛の遠隔診断、治療支援技術</t>
  </si>
  <si>
    <t>後頭神経刺激装置植込術</t>
  </si>
  <si>
    <t>血中ガラクトース検査</t>
  </si>
  <si>
    <t>安全入浴指導管理料</t>
  </si>
  <si>
    <t>FGF23測定</t>
  </si>
  <si>
    <t>子宮内膜症指導管理料（新設）</t>
  </si>
  <si>
    <t>高年妊婦分娩加算</t>
  </si>
  <si>
    <t>母体・胎児集中治療加算</t>
  </si>
  <si>
    <t>海綿骨スコア（TBS）</t>
  </si>
  <si>
    <t>適応行動尺度（Vineland-Ⅱ日本版）</t>
  </si>
  <si>
    <t>ポジトロン断層撮影（アミロイドイメージング）</t>
  </si>
  <si>
    <t>脳脊髄液中アミロイドβ42アッセイ</t>
  </si>
  <si>
    <t>施行頻度の高い認知症重症度尺度 Clinical Dementia Rating (CDR)</t>
  </si>
  <si>
    <t>血中アミロイドβ関連ペプチドアッセイ</t>
  </si>
  <si>
    <t>認知症療養専門指導料</t>
  </si>
  <si>
    <t>植込型除細動デバイス(植込み型除細動器、両室ペーシング機能付き除細動器)
指導管理料</t>
  </si>
  <si>
    <t>心臓ペースメーカー指導管理料　遠隔加算の範囲（ILR等診断機器に対するもの）</t>
  </si>
  <si>
    <t>心臓ペースメーカー指導管理料　ILR管理料（診断機器に対する対面管理料）</t>
  </si>
  <si>
    <t>Ｃ</t>
  </si>
  <si>
    <t>Ｍ</t>
  </si>
  <si>
    <t>微生物核酸同定・定量検査、　HPV核酸検出(簡易ジェノタイプ判定）　算定要件の拡大</t>
  </si>
  <si>
    <t xml:space="preserve">微生物核酸同定・定量検査、　HPV核酸検出(簡易ジェノタイプ判定）　項目設定の見直し    </t>
  </si>
  <si>
    <t>通院在宅精神療法　児童思春期精神科専門管理加算　施設基準（５）の緩和</t>
  </si>
  <si>
    <t>通院在宅精神療法　児童思春期精神科専門管理加算　施設基準（２）の緩和</t>
  </si>
  <si>
    <t>通院在宅精神療法　算定要件の拡大(算定期間)</t>
  </si>
  <si>
    <t>心臓ペースメーカー指導管理料　
イ）着用型自動除細動器による場合　注４</t>
  </si>
  <si>
    <t>植込型除細動器移植術　皮下植込型リードを用いるもの</t>
  </si>
  <si>
    <t>両室ペーシング機能付き植込型除細動器移植術</t>
  </si>
  <si>
    <t>植込型除細動器移植術　　経静脈リードを用いるもの</t>
  </si>
  <si>
    <t>両心室ペースメーカー移植術</t>
  </si>
  <si>
    <t>ペースメーカー交換術</t>
  </si>
  <si>
    <t>両心室ペースメーカー交換術</t>
  </si>
  <si>
    <t>胸腔鏡下交感神経節切除術</t>
  </si>
  <si>
    <t>心磁図検査</t>
  </si>
  <si>
    <t>経皮的カテーテル心筋焼灼術（磁気ナビゲーション法加算）</t>
  </si>
  <si>
    <t>電磁波温熱療法</t>
  </si>
  <si>
    <t>抗MDA5抗体陽性皮膚筋炎に伴う急速進行性間質性肺炎に対する血漿交換療法</t>
  </si>
  <si>
    <t>血漿交換療法（増点について）</t>
  </si>
  <si>
    <t>Ｅ</t>
  </si>
  <si>
    <t>Ｇ</t>
  </si>
  <si>
    <t>Trail Making Test日本版（TMT-J）</t>
  </si>
  <si>
    <t>食道内多チャンネル・インピーダンスpH測定検査</t>
  </si>
  <si>
    <t>アスペルギルス沈降抗体</t>
  </si>
  <si>
    <t>精神科包括的支援マネジメント料</t>
  </si>
  <si>
    <t>重度薬物依存症入院医療管理加算</t>
  </si>
  <si>
    <t>精神科多職種チームによる回復期治療の強化</t>
  </si>
  <si>
    <t>精神科作業療法計画策定・管理料</t>
  </si>
  <si>
    <t>かかりつけ医との連携加算（うつ病患者等に対するかかりつけ医との連携加算）</t>
  </si>
  <si>
    <t>多発性硬化症患者の脳画像解析プログラムによる脳体積の計測</t>
  </si>
  <si>
    <t>がんゲノム診断・管理料</t>
  </si>
  <si>
    <t>抗がん剤分割使用加算（仮）</t>
  </si>
  <si>
    <t>特定薬剤治療管理料対象薬として「フルオロウラシル（5-FU）注射液」を追加</t>
  </si>
  <si>
    <t>点滴抗がん薬の副作用軽減としての冷却療法</t>
  </si>
  <si>
    <t>病原体遺伝子検出検査（呼吸器）</t>
  </si>
  <si>
    <t>薬剤耐性菌検出検査</t>
  </si>
  <si>
    <t>マラリアイムノクロマトキット</t>
  </si>
  <si>
    <t>喀痰の品質管理評価法</t>
  </si>
  <si>
    <t>Bacterial vaginosis（BV）スコア</t>
  </si>
  <si>
    <t>小児かかりつけ診療料</t>
  </si>
  <si>
    <t>診療情報提供料（Ⅰ）</t>
  </si>
  <si>
    <t>冠攣縮性狭心症の診断における冠攣縮誘発薬物負荷試験</t>
  </si>
  <si>
    <t>多剤耐性結核手術における感染防止加算</t>
  </si>
  <si>
    <t>淋菌核酸検出における女性尿検体の適応</t>
  </si>
  <si>
    <t>微生物核酸同定・定量検査
２．淋菌核酸検出，クラミジア・トラコマチス核酸検出
４．淋菌核酸およびクラミジア・トラコマチス同時核酸検出</t>
  </si>
  <si>
    <t>細菌核酸・薬剤耐性遺伝子同時検出</t>
  </si>
  <si>
    <t>DPCの機能評価係数II「災害」の項目へ、DPATチームの評価を組み入れること</t>
  </si>
  <si>
    <t>精神科在宅患者支援管理料</t>
  </si>
  <si>
    <t>A233-2 栄養サポートチーム加算</t>
  </si>
  <si>
    <t>精神科ショート・ケア、デイ・ケア（児童思春期）</t>
  </si>
  <si>
    <t>精神科デイケアの機能分化を進める～うつ病リハビリテーションデイケア～</t>
  </si>
  <si>
    <t>ハイリスク妊産婦連携指導料【2】の増点</t>
  </si>
  <si>
    <t>退院後訪問指導料（医学管理料B007-2）</t>
  </si>
  <si>
    <t>精神科救急入院料病床数規制の見直し</t>
  </si>
  <si>
    <t>精神科急性期治療病床数の規制の見直し</t>
  </si>
  <si>
    <t>｢通院・在宅精神療法｣30分未満の増点</t>
  </si>
  <si>
    <t>向精神薬の多剤減算</t>
  </si>
  <si>
    <t>通院・在宅精神療法の算定要件変更</t>
  </si>
  <si>
    <t>精神科訪問看護・指導料（I012特掲診療料・精神療法)</t>
  </si>
  <si>
    <t>看護職員夜間配置加算</t>
  </si>
  <si>
    <t>精神科救急入院料及び精神科急性期治療病棟入院料の施設基準の見直し</t>
  </si>
  <si>
    <t>光トポグラフィー</t>
  </si>
  <si>
    <t>救急患者精神科継続支援料1</t>
  </si>
  <si>
    <t>救急患者精神科継続支援料2</t>
  </si>
  <si>
    <t>診療情報提供料(I)</t>
  </si>
  <si>
    <t>抗筋特異的チロシンキナーゼ抗体（抗ＡＣｈＲ抗体との同時測定）</t>
  </si>
  <si>
    <t>がん治療連携計画策定料・がん治療連携指導料</t>
  </si>
  <si>
    <t>細菌培養同定検査：血液および穿刺液</t>
  </si>
  <si>
    <t>大腸菌ベロトキシン定性</t>
  </si>
  <si>
    <t>細菌薬剤感受性検査1菌種</t>
  </si>
  <si>
    <t>細菌薬剤感受性検査2菌種</t>
  </si>
  <si>
    <t>細菌薬剤感受性検査3菌種以上</t>
  </si>
  <si>
    <t>排泄物、滲出物又は分泌物の細菌顕微鏡検査　その他のもの</t>
  </si>
  <si>
    <t>細菌培養同定検査（消化管からの検体）</t>
  </si>
  <si>
    <t>細菌培養同定検査（口腔・気道又は呼吸器からの検体）</t>
  </si>
  <si>
    <t>細菌培養同定検査（泌尿器又は生殖器からの検体）</t>
  </si>
  <si>
    <t>細菌培養同定検査（その他の部位からの検体）</t>
  </si>
  <si>
    <t>大腸菌血清型別</t>
  </si>
  <si>
    <t>急性副腎皮質機能不全(副腎クリーゼ)時のヒドロコルチゾン製剤投与に対する在宅自己注射指導</t>
  </si>
  <si>
    <t>二類感染症入院診療加算</t>
  </si>
  <si>
    <t>栄養サポートチーム加算</t>
  </si>
  <si>
    <t>呼吸サポートチーム加算</t>
  </si>
  <si>
    <t>外来認知行動指導料</t>
  </si>
  <si>
    <t>オンライン認知行動指導料</t>
  </si>
  <si>
    <t>カプセル内視鏡留置術を併用した小腸カプセル内視鏡</t>
  </si>
  <si>
    <t>殺菌能検査</t>
  </si>
  <si>
    <t>在宅ハイフローセラピー指導管理料および在宅ハイフローセラピー装置加算</t>
  </si>
  <si>
    <t>呼吸器内科専門医　呼吸不全加算</t>
  </si>
  <si>
    <t>PCR-インベーダー法を用いたMycoplasma genitaliumの同定</t>
  </si>
  <si>
    <t>第12部　放射線治療　薬剤料の節立て</t>
  </si>
  <si>
    <t>血清IL-6測定</t>
  </si>
  <si>
    <t>トキソプラズマ症遺伝子診断検査</t>
  </si>
  <si>
    <t>JAK2遺伝子変異解析</t>
  </si>
  <si>
    <t>血清コレスタノール測定（血液）</t>
  </si>
  <si>
    <t>血清中のP/Q型カルシウムチャネル（VGCC）抗体の測定</t>
  </si>
  <si>
    <t>神経学的検査（遠隔診断）</t>
  </si>
  <si>
    <t>難治性片頭痛・三叉神経自律神経性頭痛指導料</t>
  </si>
  <si>
    <t>単線維筋電図</t>
  </si>
  <si>
    <t>プリオン病診療ケア加算</t>
  </si>
  <si>
    <t>多職種による認知症患者在宅療養指導管理料</t>
  </si>
  <si>
    <t>腎容積測定加算</t>
  </si>
  <si>
    <t>透析リハビリテーション料</t>
  </si>
  <si>
    <t>精神科作業療法の適用拡大　
認知機能リハビリテーション</t>
  </si>
  <si>
    <t>精神科保護集中精神療法</t>
  </si>
  <si>
    <t>精神科保護集中治療加算</t>
  </si>
  <si>
    <t>栄養マネジメント加算</t>
  </si>
  <si>
    <t>低栄養リスク改善加算</t>
  </si>
  <si>
    <t>退院後訪問指導加算</t>
  </si>
  <si>
    <t>排せつ支援加算</t>
  </si>
  <si>
    <t>精神科病棟感染制御管理料</t>
  </si>
  <si>
    <t>精神科身体機能強化専門療法</t>
  </si>
  <si>
    <t>重度認知症デイ・ケア料　リハビリテーション加算</t>
  </si>
  <si>
    <t>重度認知症デイ・ケア料　身体合併症加算</t>
  </si>
  <si>
    <t>認知症地域連携パス共同指導料</t>
  </si>
  <si>
    <t>ビッグデータ画像診断管理加算</t>
  </si>
  <si>
    <t>画像診断報告書未確認問題対策</t>
  </si>
  <si>
    <t>小児被ばく低減のための画像診断管理加算</t>
  </si>
  <si>
    <t>人工知能技術を用いた画像診断補助に対する加算</t>
  </si>
  <si>
    <t>電子媒体記録あるいはデータ伝送システムによる夜間血圧測定</t>
  </si>
  <si>
    <t>随時尿Na/Crに基づく食塩摂取量指導</t>
  </si>
  <si>
    <t>外来呼吸ケア管理料</t>
    <rPh sb="0" eb="2">
      <t>ガイライ</t>
    </rPh>
    <rPh sb="2" eb="4">
      <t>コキュウ</t>
    </rPh>
    <rPh sb="6" eb="9">
      <t>カンリリョウ</t>
    </rPh>
    <phoneticPr fontId="2"/>
  </si>
  <si>
    <t>在宅医療機器安全管理指導料</t>
  </si>
  <si>
    <t>胎児心エコー法の遠隔診断料</t>
  </si>
  <si>
    <t>分娩監視装置による諸検査の遠隔判断料</t>
  </si>
  <si>
    <t>妊娠糖尿病連携管理料</t>
  </si>
  <si>
    <t>更年期管理料</t>
  </si>
  <si>
    <t>月経困難症管理料</t>
  </si>
  <si>
    <t>地域医療連携体制加算</t>
  </si>
  <si>
    <t>脳卒中急性期多職種医療加算</t>
  </si>
  <si>
    <t>脳卒中ケアユニットにおける休日リハビリテーション加算</t>
  </si>
  <si>
    <t>Ｌ</t>
  </si>
  <si>
    <t>認知療法・認知行動療法</t>
  </si>
  <si>
    <t>第3節生体検査料　通則２に内視鏡検査を追加適用（収載）</t>
  </si>
  <si>
    <t>静脈麻酔</t>
  </si>
  <si>
    <t>C161　注入ポンプ加算の算定要件見直し</t>
  </si>
  <si>
    <t>グロブリンクラス別ウイルス抗体価ヒトパルボウイルスB19</t>
  </si>
  <si>
    <t>RSウイルス抗原定性</t>
  </si>
  <si>
    <t>在宅酸素療法指導管理料の遠隔モニタリング加算</t>
  </si>
  <si>
    <t>在宅持続陽圧呼吸療法指導管理料2における遠隔モニタリング</t>
  </si>
  <si>
    <t>時間内歩行試験</t>
  </si>
  <si>
    <t>呼気ガス分析</t>
  </si>
  <si>
    <t>在宅酸素療法指導管理料の算定要件変更</t>
  </si>
  <si>
    <t>特発性肺線維症（特発性間質性肺炎）の急性増悪に対する吸着式血液浄化法</t>
  </si>
  <si>
    <t>多剤耐性菌に対する併用薬スクリーニングのためのチェッカーボード法（BCプレート＇栄研′）</t>
  </si>
  <si>
    <t>細菌薬剤感受性検査（薬剤濃度：５段階以上の２倍希釈系列測定）</t>
  </si>
  <si>
    <t>ポジトロン断層撮影等　（PET検査における新生児加算、乳幼児加算及び幼児加算）</t>
  </si>
  <si>
    <t>核医学診断　（他院が撮影した画像に対する核医学診断料の算定）</t>
  </si>
  <si>
    <t>ポジトロン断層撮影及びポジトロン断層・コンピューター断層複合撮影、ポジトロン断層・磁気共鳴コンピューター断層複合撮影、乳房用ポジトロン断層撮影　（薬剤師配置）</t>
  </si>
  <si>
    <t>ポジトロン断層撮影等　施設共同利用率の緩和</t>
  </si>
  <si>
    <t>ポジトロン断層撮影等　（PET検査における術前補助療法の治療効果判定の追加）</t>
  </si>
  <si>
    <t>薬剤投与用カテーテル交換法</t>
  </si>
  <si>
    <t xml:space="preserve">経鼻栄養・薬剤投与 チューブ挿入術 </t>
  </si>
  <si>
    <t>脳血管疾患等リハビリテーション</t>
  </si>
  <si>
    <t>単純疱疹ウイルス・水痘帯状疱疹ウイルス核酸定量</t>
  </si>
  <si>
    <t>難病患者リハビリテーション</t>
  </si>
  <si>
    <t>超重症児(者)入院診療加算・準超重症児(者)入院診療加算</t>
  </si>
  <si>
    <t>認知症療養指導料</t>
  </si>
  <si>
    <t>障害者施設等入院基本料</t>
  </si>
  <si>
    <t>経皮的腎生検</t>
  </si>
  <si>
    <t>薬物治療抵抗性・進行性原発性ネフローゼ症候群に対するＬＤＬアフェレシス療法</t>
  </si>
  <si>
    <t>重度尿蛋白を呈する糖尿病性腎症に対するLDLアフェレシス(LDL-A)療法</t>
  </si>
  <si>
    <t>高度腎機能障害患者指導加算</t>
  </si>
  <si>
    <t>持続性抗精神病注射薬剤治療指導管理料(LAI)</t>
  </si>
  <si>
    <t>入院精神療法（Ⅱ）イ</t>
  </si>
  <si>
    <t>精神科デイ・ケア等</t>
  </si>
  <si>
    <t>精神科デイ・ケア等（プレ・デイ・ケア）</t>
  </si>
  <si>
    <t>入院精神療法（Ⅰ）</t>
  </si>
  <si>
    <t>入院精神療法（Ⅱ）ロ</t>
  </si>
  <si>
    <t>重度認知症デイ・ケア料　夜間ケア加算</t>
  </si>
  <si>
    <t>精神科訪問看護・指導料【1-A 算定要件の拡大(適応疾患の拡大)】</t>
  </si>
  <si>
    <t>医療保護入院等診療料</t>
  </si>
  <si>
    <t>入院集団精神療法</t>
  </si>
  <si>
    <t>通院集団精神療法</t>
  </si>
  <si>
    <t>入院生活技能訓練療法</t>
  </si>
  <si>
    <t>精神科退院前訪問指導料</t>
  </si>
  <si>
    <t>通院・在宅精神療法の時間外・休日・深夜加算</t>
  </si>
  <si>
    <t>特定薬剤副作用評価加算</t>
  </si>
  <si>
    <t>疾患別リハビリテーション料（加算）</t>
  </si>
  <si>
    <t>疾患別リハビリテーション料（算定期限超え除外）</t>
  </si>
  <si>
    <t>精神科訪問看護・指導料【1-B　算定要件の拡大(施設基準）】</t>
  </si>
  <si>
    <t>遺伝カウンセリングの適応拡大</t>
  </si>
  <si>
    <t>難聴の遺伝学的検査</t>
  </si>
  <si>
    <t>緩和ケア診療加算</t>
  </si>
  <si>
    <t>がん患者指導管理料</t>
  </si>
  <si>
    <t>がん性疼痛緩和指導管理料</t>
  </si>
  <si>
    <t>画像診断管理加算の改変（MRI装置の医療安全に関する要件追加）</t>
  </si>
  <si>
    <t>画像診断管理加算の改変（地方の中核病院等の要件緩和）</t>
  </si>
  <si>
    <t>尿中アルブミン定量精密測定</t>
  </si>
  <si>
    <t>血圧脈波検査</t>
  </si>
  <si>
    <t>呼吸器リハビリテーション料（増点）</t>
  </si>
  <si>
    <t>呼吸器リハビリテーション料（言語聴覚士による実施）</t>
  </si>
  <si>
    <t>人格検査（エジンバラうつ病質問票）</t>
  </si>
  <si>
    <t>認知機能検査その他の心理検査</t>
  </si>
  <si>
    <t>免疫染色（免疫抗体法）病理組織標本作成</t>
  </si>
  <si>
    <t>抗HLA抗体検査（スクリーニング検査・抗体特異性同定検査）</t>
  </si>
  <si>
    <t>脳卒中ケアユニット入院医療管理料</t>
  </si>
  <si>
    <t>超急性期脳卒中加算(入院初日)</t>
  </si>
  <si>
    <t>脳ＣＴ血管撮影</t>
  </si>
  <si>
    <t>経頭蓋ドプラ装置による脳動脈血流速度連続測定　</t>
  </si>
  <si>
    <t>救急医療管理加算1（算定要件拡大）</t>
  </si>
  <si>
    <t>脳卒中例、意識障害例に対する嚥下機能評価を伴った摂食機能療法</t>
  </si>
  <si>
    <t>小児入院医療管理料</t>
  </si>
  <si>
    <t>放射線治療病室管理加算（非密封線源を使用する放射線治療病室を対象とした増点）</t>
  </si>
  <si>
    <t>ポジトロン断層撮影等  (FDG-PET検査のDPC包括範囲からの除外)</t>
  </si>
  <si>
    <t>精神急性期医師配置加算【2-A　点数の見直し（増点）】</t>
  </si>
  <si>
    <t>精神急性期医師配置加算【1-B　算定要件の拡大】</t>
  </si>
  <si>
    <t>精神科措置入院退院支援加算</t>
  </si>
  <si>
    <t>オンライン診療料</t>
  </si>
  <si>
    <t>夜間重複体制加算</t>
  </si>
  <si>
    <t>細胞診精度管理料</t>
  </si>
  <si>
    <t>頸部細胞診陰性標本、判定支援加算（精度管理加算)</t>
  </si>
  <si>
    <t>Oncotype DX</t>
  </si>
  <si>
    <t>持続型G-CSF製剤の在宅自己注射指導管理料</t>
  </si>
  <si>
    <t>認知機能・生活機能質問票（DASC-8）を用いた高齢者糖尿病管理目標値の設定と管理</t>
  </si>
  <si>
    <t>ABC認知症スケール（ABC-DS）</t>
  </si>
  <si>
    <t>血漿交換療法（家族性高コレステロール血症）</t>
  </si>
  <si>
    <t>精神病棟を一般病棟入院基本料に合算可能とすること</t>
  </si>
  <si>
    <t>DPC適用病院の精神病床へのＤＰＣ適用化</t>
  </si>
  <si>
    <t>女性更年期症候群に対する漢方医学的診察法</t>
  </si>
  <si>
    <t>内臓脂肪量測定（腹部CT法）</t>
  </si>
  <si>
    <t>「肥満症」病名による生活習慣病管理料の算定</t>
  </si>
  <si>
    <t>消化器軟性内視鏡安全管理料</t>
  </si>
  <si>
    <t>内視鏡的胃食道逆流防止術</t>
  </si>
  <si>
    <t>血液透析アクセス日常管理加算</t>
  </si>
  <si>
    <t>In situ hybridization法を用いた病理標本でのEBウイルスの検出検査</t>
  </si>
  <si>
    <t>多職種によるてんかん患者在宅療養指導管理料</t>
  </si>
  <si>
    <t>運動量増加機器使用リハビリテーション加算</t>
  </si>
  <si>
    <t>包括リハビリテーション指導料</t>
  </si>
  <si>
    <t>分子病理診断料</t>
  </si>
  <si>
    <t>病理診断デジタル化加算</t>
  </si>
  <si>
    <t>病理診断安全対策加算</t>
  </si>
  <si>
    <t>小児アレルギー疾患療養指導料</t>
  </si>
  <si>
    <t>ヘリコバクターピロリ菌の抗菌薬感受性試験</t>
  </si>
  <si>
    <t>抗胃壁細胞抗体検査（抗壁細胞抗体検査）</t>
  </si>
  <si>
    <t>抗内因子抗体検査</t>
  </si>
  <si>
    <t>血清ペプシノゲンによるヘリコバクターピロリ除菌判定</t>
  </si>
  <si>
    <t>血中ペプシノゲンⅠ（ＰＧⅠ）、ペプシノゲンⅡ（ＰＧⅡ）測定による慢性胃炎の診断</t>
  </si>
  <si>
    <t>医科・歯科連携経口摂取改善加算</t>
  </si>
  <si>
    <t>医療機関からの退院日と入院中外泊日の訪問看護</t>
  </si>
  <si>
    <t>在宅移行支援加算の新設</t>
  </si>
  <si>
    <t>退院時共同指導料１、２に新たな加算をつける</t>
  </si>
  <si>
    <t>栄養サポート専任医師配置加算</t>
  </si>
  <si>
    <t>在宅人工呼吸療法導入調整時安全指導加算</t>
  </si>
  <si>
    <t>顆粒球のフローサイトメトリーによるCD16測定</t>
  </si>
  <si>
    <t>心筋電極を用いた両心室ペースメーカー移植術</t>
  </si>
  <si>
    <t>心筋電極を用いた両心室ペースメーカー交換術</t>
  </si>
  <si>
    <t>心筋電極を用いた植込型除細動器移植術</t>
  </si>
  <si>
    <t>心筋電極を用いた植込型除細動器交換術</t>
  </si>
  <si>
    <t>心筋電極を用いた両室ペーシング機能付き植込型除細動器移植術</t>
  </si>
  <si>
    <t>心筋電極を用いた両室ペーシング機能付き植込型除細動器交換術</t>
  </si>
  <si>
    <t>カテコラミン誘発多形性心室頻拍の遺伝子診断</t>
  </si>
  <si>
    <t>成人先天性心疾患入院指導管理料</t>
  </si>
  <si>
    <t>成人先天性心疾患外来指導管理料</t>
  </si>
  <si>
    <t>経皮的閉鎖肺動脈弁穿通・拡大術</t>
  </si>
  <si>
    <t>覚醒維持検査</t>
  </si>
  <si>
    <t>糖尿病重症化予防データ解析指導管理（遠隔）料</t>
  </si>
  <si>
    <t>HHV-6 DNA定量検査</t>
  </si>
  <si>
    <t>特定薬剤治療管理料対象薬として「ブスルファン注射液」を追加</t>
  </si>
  <si>
    <t>移植後微生物核酸同定・定量検査</t>
  </si>
  <si>
    <t>自家末梢血幹細胞移植安全管理加算</t>
  </si>
  <si>
    <t>栄養・摂食嚥下管理加算</t>
  </si>
  <si>
    <t>ハイリスク小児連携指導料</t>
  </si>
  <si>
    <t>外来栄養食事指導料・入院栄養食事指導料</t>
  </si>
  <si>
    <t>病院における管理栄養士の病棟配置に対する加算</t>
  </si>
  <si>
    <t>心不全再入院予防指導管理料</t>
  </si>
  <si>
    <t>心大血管疾患リハビリテーション在宅療法指導管理料</t>
  </si>
  <si>
    <t>細胞診断料の見直し（婦人科細胞診への適用拡大）</t>
  </si>
  <si>
    <t>病理組織標本作製、セルブロック法によるもの、適応疾患の拡大</t>
  </si>
  <si>
    <t>迅速細胞診（検査中の場合）、適応疾患の拡大</t>
  </si>
  <si>
    <t>免疫染色、細胞診標本への適用拡大</t>
  </si>
  <si>
    <t>液状化検体細胞診加算の見直し</t>
  </si>
  <si>
    <t>精神科リエゾンチーム加算に関する改定要望（点数の増加＆週に算定可能な回数の増加）</t>
  </si>
  <si>
    <t>精神科リエゾンチーム加算に関する改定要望（施設基準の中の医師要件の改定）</t>
  </si>
  <si>
    <t>精神病棟入院基本料のうち、１０対１入院基本料の平均在院日数要件の改定</t>
  </si>
  <si>
    <t>精神科救急・合併症入院料の改定（増点及び施設基準の緩和など）</t>
  </si>
  <si>
    <t>身体合併症管理加算対象疾患・算定期間の見なおし</t>
  </si>
  <si>
    <t>シングルバルーン内視鏡とダブルバルーン内視鏡の再統一</t>
  </si>
  <si>
    <t>EUS-FNA時のROSE適用拡大</t>
  </si>
  <si>
    <t>感染症免疫学的検査</t>
  </si>
  <si>
    <t>染色体検査</t>
  </si>
  <si>
    <t>B型肝炎既往感染者における免疫抑制療法、がん化学療法中および治療後の
HBV-DNA量の定期的モニタリング</t>
  </si>
  <si>
    <t>造血器腫瘍遺伝子検査</t>
  </si>
  <si>
    <t>長期脳波ビデオ同時記録検査</t>
  </si>
  <si>
    <t>MLACD45ゲーティング検査</t>
  </si>
  <si>
    <t>療養・就労両立支援指導料</t>
  </si>
  <si>
    <t>がん患者リハビリテーション</t>
  </si>
  <si>
    <t>Ｌ１００ 神経ブロック（ボツリヌス毒素使用）</t>
  </si>
  <si>
    <t>悪性腫瘍組織検査</t>
  </si>
  <si>
    <t>病理診断管理加算</t>
  </si>
  <si>
    <t>病理診断料毎回算定</t>
  </si>
  <si>
    <t>免疫染色（免疫抗体法）病理組織標本作製　4種抗体加算</t>
  </si>
  <si>
    <t>サイトケラチン１９（ＫＲＴ１９）ｍＲＮＡ検出</t>
  </si>
  <si>
    <t>小児食物アレルギー負荷検査</t>
  </si>
  <si>
    <t>喘息治療管理料</t>
  </si>
  <si>
    <t>遺伝学的検査（遺伝性腫瘍）</t>
  </si>
  <si>
    <t>遺伝学的検査（難病等）</t>
  </si>
  <si>
    <t>抗酸菌核酸同定</t>
  </si>
  <si>
    <t>結核菌群核酸検出</t>
  </si>
  <si>
    <t>国際標準検査管理加算の外来症例での評価</t>
  </si>
  <si>
    <t>抗酸菌分離培養（液体培地法）</t>
  </si>
  <si>
    <t>抗酸菌薬剤感受性検査（培地数に関係なく）</t>
  </si>
  <si>
    <t>マイコバクテリウム・アビウム及びイントラセルラー（ＭＡＣ）核酸検出</t>
  </si>
  <si>
    <t>クロストリジウム・ディフィシル抗原定性</t>
  </si>
  <si>
    <t>アルブミン測定方法による項目分け</t>
  </si>
  <si>
    <t>ヘモグロビンA1Cの分類見直し</t>
  </si>
  <si>
    <t>検査画像情報提供加算・診療情報提供料（Ⅰ）</t>
  </si>
  <si>
    <t>肺気量分画測定（安静換気量測定及び最大換気量測定を含む）</t>
  </si>
  <si>
    <t>フローボリュームカーブ（強制呼出曲線を含む）</t>
  </si>
  <si>
    <t>機能的残気量測定</t>
  </si>
  <si>
    <t>肺拡散能力検査</t>
  </si>
  <si>
    <t>脳性Na利尿ペプチド（BNP）</t>
  </si>
  <si>
    <t>心筋トロポニンＩ</t>
  </si>
  <si>
    <t>血小板凝集能</t>
  </si>
  <si>
    <t xml:space="preserve">クレアチンキナーゼMB分画（CKｰMB) </t>
  </si>
  <si>
    <t>動物使用検査</t>
  </si>
  <si>
    <t>アレルゲン刺激性遊離ヒスタミン（HRT）</t>
  </si>
  <si>
    <t>Bence Jones蛋白定性（尿）</t>
  </si>
  <si>
    <t>蛋白分画</t>
  </si>
  <si>
    <t>抗酸菌同定</t>
  </si>
  <si>
    <t>赤血球表面抗原検査</t>
  </si>
  <si>
    <t>若年の内視鏡未施行者に対する非侵襲的ヘリコバクター・ピロリ（ピロリ菌）検査</t>
  </si>
  <si>
    <t>ピロリ菌感染診断における迅速ウレアーゼ試験後の培養検査</t>
  </si>
  <si>
    <t>複数の訪問看護ステーションが同一日に訪問した場合の扱い。</t>
  </si>
  <si>
    <t>訪問看護と訪問診療・往診の関係</t>
  </si>
  <si>
    <t>訪問看護療養費における同一日の訪問看護と訪問リハビリ</t>
  </si>
  <si>
    <t>経管栄養・薬剤投与用カテーテル交換法での内視鏡費用について</t>
  </si>
  <si>
    <t>往診の点数の評価</t>
  </si>
  <si>
    <t>退院時共同指導料１、２の算定対象拡大</t>
  </si>
  <si>
    <t>同一日の訪問診療・往診と緊急訪問看護の併算定</t>
  </si>
  <si>
    <t>療養情報提供加算要件緩和</t>
  </si>
  <si>
    <t>排痰補助装置治療</t>
  </si>
  <si>
    <t>在宅小児経管栄養法指導管理料</t>
  </si>
  <si>
    <t>窒素吸入療法</t>
  </si>
  <si>
    <t>胎児心エコー法</t>
  </si>
  <si>
    <t>先天性心疾患の血行動態診断に用いた場合のMRI心臓加算の増点</t>
  </si>
  <si>
    <t>経皮的心房中隔欠損作成術(ラシュキンド法)</t>
  </si>
  <si>
    <t>終夜睡眠ポリグラフィ</t>
  </si>
  <si>
    <t>睡眠関連低換気障害群に対する経皮PCO2連続測定</t>
  </si>
  <si>
    <t>持続血糖測定器加算（SAP療法について）の算定要件見直し</t>
  </si>
  <si>
    <t>持続血糖測定器加算（リアルタイムCGM）の適応条件の見直し</t>
  </si>
  <si>
    <t>糖負荷試験（静脈）追加法（インスリン感受性評価）</t>
  </si>
  <si>
    <t>血液採取・静脈</t>
  </si>
  <si>
    <t>悪性腫瘍遺伝子検査　ト　マイクロサテライト不安定性検査</t>
  </si>
  <si>
    <t>国際標準検査管理加算の範囲拡大</t>
  </si>
  <si>
    <t>悪性腫瘍組織検査（標準化および質向上支援技術）</t>
  </si>
  <si>
    <t>超音波エラストグラフィー</t>
  </si>
  <si>
    <t>網膜芽細胞腫及び甲状腺髄様癌の遺伝学的検査の方法の追加（DNAシーケンス法）</t>
  </si>
  <si>
    <t>皮膚灌流圧測定（SPP）</t>
  </si>
  <si>
    <t>25-ヒドロキシビタミン D</t>
  </si>
  <si>
    <t>ADAMTS13活性</t>
  </si>
  <si>
    <t>ADAMTS13インヒビター</t>
  </si>
  <si>
    <t>HIV-1,2抗原・抗体同時測定定量</t>
  </si>
  <si>
    <t>小児特定疾患カウンセリング料</t>
  </si>
  <si>
    <t>摂食機能療法Ⅲ</t>
  </si>
  <si>
    <t>嚥下造影多職種連携評価加算</t>
  </si>
  <si>
    <t>嚥下調整食加算</t>
  </si>
  <si>
    <t>感染症リスクを有する真菌感染症におけるβDグルカン測定</t>
  </si>
  <si>
    <t>全身性エリテマトーデスに対するベリムマブの外来化学療法加算B</t>
  </si>
  <si>
    <t>全身性エリテマトーデス(SLE)疑いの患者での抗核抗体と抗DNA抗体の同時測定</t>
  </si>
  <si>
    <t>成人still病(AOSD)における血清フェリチン値の測定</t>
  </si>
  <si>
    <t>治療薬変更時の抗シトルリン化ペプチド抗体（抗CCP抗体）の複数回測定</t>
  </si>
  <si>
    <t>リンパ増殖性疾患における可溶性インターロイキンー２レセプター測定</t>
  </si>
  <si>
    <t>ベーチェット病におけるHLA型クラスI検査</t>
  </si>
  <si>
    <t>血清セレン測定（検査D007血液生化学検査）</t>
  </si>
  <si>
    <t>呼吸ケアチーム加算</t>
  </si>
  <si>
    <t>回復期リハ入院料に摂食嚥下障害対策を</t>
  </si>
  <si>
    <t>オンライン診療料に嚥下障害診療を追加</t>
  </si>
  <si>
    <t>日本心臓リハビリテーション学会</t>
    <phoneticPr fontId="2"/>
  </si>
  <si>
    <t>Intrafractional IGRT加算</t>
  </si>
  <si>
    <t>密封小線源治療(M004)へのSAVIアプリケーター加算</t>
  </si>
  <si>
    <t>外来放射線治療加算及び特定入院料等の5%控除の対象に密封小線源治療を追加</t>
  </si>
  <si>
    <t>AIを用いた放射線治療計画</t>
  </si>
  <si>
    <t>時間外休日放射線治療加算</t>
  </si>
  <si>
    <t>密封小線源治療（M004)へのオンコスマートカテーテル加算</t>
  </si>
  <si>
    <t>術中経食道心エコー連続監視加算の経皮的僧帽弁クリップ術への算定</t>
  </si>
  <si>
    <t>陽子線治療の適応拡大</t>
  </si>
  <si>
    <t>重粒子線治療の適応拡大</t>
  </si>
  <si>
    <t>「直線加速器による定位放射線治療」と「体外照射」の同時算定</t>
  </si>
  <si>
    <t>放射線治療「専従」加算</t>
  </si>
  <si>
    <t>医療機器安全管理料2の見直し（専任から専従へ、対象に小線源治療も追加）</t>
  </si>
  <si>
    <t>体外照射（X線、電子線）と粒子線治療の同時算定</t>
  </si>
  <si>
    <t>外来放射線治療加算対象への密封小線源治療追加</t>
  </si>
  <si>
    <t>放射線治療用手技の技術区分変更とスペーサ留置手技の評価</t>
  </si>
  <si>
    <t>前立腺癌小線源治療シード点数の増点について</t>
  </si>
  <si>
    <t>サイバーナイフによる三叉神経痛治療</t>
  </si>
  <si>
    <t>放射線治療用手技の技術区分変更と経皮的放射線治療用金属マーカー留置術の評価</t>
  </si>
  <si>
    <t>各種技術に対するスタッフの兼務についての整合性の調整</t>
  </si>
  <si>
    <t>放射線治療スタッフの常勤換算</t>
  </si>
  <si>
    <t>耐用期間を過ぎた放射線治療装置による高精度照射の減点</t>
  </si>
  <si>
    <t>ニューモシスチス肺炎の診断のための病原体核酸増幅検査</t>
  </si>
  <si>
    <t>プレネイタルカウンセリング加算</t>
  </si>
  <si>
    <t>思春期解離体験尺度A-DES（Adolescent dissociative experiences scale)</t>
  </si>
  <si>
    <t>D409-2 センチネルリンパ節生検（片側）</t>
  </si>
  <si>
    <t>アクチグラフ</t>
  </si>
  <si>
    <t>アルツハイマー型認知症管理料</t>
  </si>
  <si>
    <t>慢性便秘症管理料</t>
  </si>
  <si>
    <t>電子カルテ加算</t>
  </si>
  <si>
    <t>特定疾患療養管理料</t>
  </si>
  <si>
    <t>処方箋料</t>
  </si>
  <si>
    <t>処方料</t>
  </si>
  <si>
    <t>地域包括診療加算</t>
  </si>
  <si>
    <t>時間外対応加算</t>
  </si>
  <si>
    <t>薬剤耐性遺伝子検査</t>
  </si>
  <si>
    <t>意思決定支援管理料</t>
  </si>
  <si>
    <t>新規発症及び再発・再燃した難病疾患、もしくは急性増悪の難病疾患において回復期リハビリテーション病棟入院料の算定対象の拡大</t>
  </si>
  <si>
    <t>心療内科外来チーム診察料</t>
  </si>
  <si>
    <t>通院集団自律訓練法</t>
  </si>
  <si>
    <t>外来緩和ケア管理料</t>
  </si>
  <si>
    <t>慢性痛に対する認知療法・認知行動療法</t>
  </si>
  <si>
    <t>心身医学療法</t>
  </si>
  <si>
    <t>神経性やせ症に対する認知行動療法</t>
  </si>
  <si>
    <t>過敏性腸症候群に対する認知行動療法</t>
  </si>
  <si>
    <t>神経性過食症に対するセルフヘルプ認知行動療法</t>
  </si>
  <si>
    <t>過敏性腸症候群治療管理料</t>
  </si>
  <si>
    <t>染色体検査の実施料増点</t>
  </si>
  <si>
    <t>診療情報提供料</t>
  </si>
  <si>
    <t>A 第2部 第2節　入院基本料等加算</t>
    <phoneticPr fontId="2"/>
  </si>
  <si>
    <t>A225</t>
    <phoneticPr fontId="2"/>
  </si>
  <si>
    <t>A 第2部 第2節　入院基本料等加算</t>
    <phoneticPr fontId="2"/>
  </si>
  <si>
    <t>A210</t>
    <phoneticPr fontId="2"/>
  </si>
  <si>
    <t>A 第2部 第1節　入院基本料</t>
    <phoneticPr fontId="2"/>
  </si>
  <si>
    <t>A233-2</t>
    <phoneticPr fontId="2"/>
  </si>
  <si>
    <t>A242</t>
    <phoneticPr fontId="2"/>
  </si>
  <si>
    <t>A 第2部 第2節　入院基本料等加算</t>
    <phoneticPr fontId="2"/>
  </si>
  <si>
    <t>A226-2</t>
    <phoneticPr fontId="2"/>
  </si>
  <si>
    <t>A242</t>
    <phoneticPr fontId="2"/>
  </si>
  <si>
    <t>A 第2部 第3節　特定入院料</t>
  </si>
  <si>
    <t>A 第2部 第3節　特定入院料</t>
    <phoneticPr fontId="2"/>
  </si>
  <si>
    <t>A246</t>
    <phoneticPr fontId="2"/>
  </si>
  <si>
    <t>その他</t>
    <phoneticPr fontId="2"/>
  </si>
  <si>
    <t>E101-2、E101-3、E101-4、E101-5</t>
    <phoneticPr fontId="2"/>
  </si>
  <si>
    <t>A212</t>
    <phoneticPr fontId="2"/>
  </si>
  <si>
    <t>A 第2部 第1節　入院基本料</t>
    <phoneticPr fontId="2"/>
  </si>
  <si>
    <t>A106</t>
    <phoneticPr fontId="2"/>
  </si>
  <si>
    <t>A 第1部 第2節　再診料</t>
    <phoneticPr fontId="2"/>
  </si>
  <si>
    <t>Ⅰ　003-2</t>
    <phoneticPr fontId="2"/>
  </si>
  <si>
    <t>A309,A311,A311-2,A311-3,A311-4,A312,A314,A318</t>
    <phoneticPr fontId="2"/>
  </si>
  <si>
    <t>227-2</t>
    <phoneticPr fontId="2"/>
  </si>
  <si>
    <t>A 第1部 第2節　再診料</t>
    <phoneticPr fontId="2"/>
  </si>
  <si>
    <t>A</t>
    <phoneticPr fontId="2"/>
  </si>
  <si>
    <t>-</t>
    <phoneticPr fontId="2"/>
  </si>
  <si>
    <t>特になし</t>
  </si>
  <si>
    <t>特になし</t>
    <phoneticPr fontId="2"/>
  </si>
  <si>
    <t>A207-4</t>
    <phoneticPr fontId="2"/>
  </si>
  <si>
    <t>A311、A311-2</t>
    <phoneticPr fontId="2"/>
  </si>
  <si>
    <t>A308-1</t>
    <phoneticPr fontId="2"/>
  </si>
  <si>
    <t>A003 オンライン診療料（月1回）</t>
    <phoneticPr fontId="2"/>
  </si>
  <si>
    <t>A230-4</t>
    <phoneticPr fontId="2"/>
  </si>
  <si>
    <t>A103</t>
    <phoneticPr fontId="2"/>
  </si>
  <si>
    <t>A311-3</t>
    <phoneticPr fontId="2"/>
  </si>
  <si>
    <t>A230-3</t>
    <phoneticPr fontId="2"/>
  </si>
  <si>
    <t>A301-3</t>
    <phoneticPr fontId="2"/>
  </si>
  <si>
    <t>A205-2</t>
    <phoneticPr fontId="2"/>
  </si>
  <si>
    <t>A001</t>
    <phoneticPr fontId="2"/>
  </si>
  <si>
    <t>在宅透析患者管理における遠隔モニタリング加算</t>
  </si>
  <si>
    <t>（内、未収載）</t>
    <rPh sb="1" eb="2">
      <t>ウチ</t>
    </rPh>
    <rPh sb="3" eb="6">
      <t>ミシュウサイ</t>
    </rPh>
    <phoneticPr fontId="2"/>
  </si>
  <si>
    <t>（内、既収載）</t>
    <rPh sb="1" eb="2">
      <t>ウチ</t>
    </rPh>
    <rPh sb="3" eb="4">
      <t>キ</t>
    </rPh>
    <rPh sb="4" eb="6">
      <t>シュウサイ</t>
    </rPh>
    <phoneticPr fontId="2"/>
  </si>
  <si>
    <t>人工腎臓　回数是正</t>
  </si>
  <si>
    <t>人工腎臓導入期加算</t>
  </si>
  <si>
    <t>在宅自己注射指導管理料への対象薬剤（ゴリムマブ製剤：潰瘍性大腸炎）追加</t>
  </si>
  <si>
    <t>総合入院体制加算を精神病棟に適用及び加算２＆3の施設基準に
精神科標榜を必須化</t>
  </si>
  <si>
    <t>A</t>
    <phoneticPr fontId="2"/>
  </si>
  <si>
    <t>-</t>
    <phoneticPr fontId="2"/>
  </si>
  <si>
    <t>新設輸血管理料(輸血管理料細分化)</t>
  </si>
  <si>
    <t>血液製剤院内分割加算</t>
  </si>
  <si>
    <t>同種クリオプレシピテート作製術</t>
  </si>
  <si>
    <t>CD34陽性細胞測定(末梢血幹細胞採取時）</t>
  </si>
  <si>
    <t>輸血検査自動機器加算</t>
  </si>
  <si>
    <t>輸血関連情報提供料</t>
  </si>
  <si>
    <t>輸血時血液型検査</t>
  </si>
  <si>
    <t>日本アフェレシス学会</t>
    <phoneticPr fontId="2"/>
  </si>
  <si>
    <t>A</t>
    <phoneticPr fontId="2"/>
  </si>
  <si>
    <t>-</t>
    <phoneticPr fontId="2"/>
  </si>
  <si>
    <t>持続性抗精神病注射薬剤の特定入院料算定における包括除外</t>
  </si>
  <si>
    <t>ポジトロン断層撮影　２　18FDGを用いた場合（一連の検査につき）
　（心臓サルコイドーシスの診断（疑い例を含む））</t>
    <phoneticPr fontId="2"/>
  </si>
  <si>
    <t>治療抵抗性統合失調症治療指導管理料</t>
    <phoneticPr fontId="2"/>
  </si>
  <si>
    <t>修正版受領済</t>
    <rPh sb="0" eb="2">
      <t>シュウセイ</t>
    </rPh>
    <rPh sb="2" eb="3">
      <t>ハン</t>
    </rPh>
    <rPh sb="3" eb="5">
      <t>ジュリョウ</t>
    </rPh>
    <rPh sb="5" eb="6">
      <t>ス</t>
    </rPh>
    <phoneticPr fontId="2"/>
  </si>
  <si>
    <t>確認中</t>
    <rPh sb="0" eb="3">
      <t>カクニンチュウ</t>
    </rPh>
    <phoneticPr fontId="2"/>
  </si>
  <si>
    <t>摂食嚥下障害検査</t>
  </si>
  <si>
    <t>ＤＰＣの医療機能評価係数Ⅱで精神科リエゾンチーム加算の存在を評価する</t>
  </si>
  <si>
    <t>病理組織標本を用いたIDH1/2遺伝子変異の診断法</t>
  </si>
  <si>
    <t>オンライン病理診断料</t>
  </si>
  <si>
    <t>ワンデイパソロジー</t>
  </si>
  <si>
    <t>強直性脊椎炎疑いにおけるHLA-B27検査</t>
  </si>
  <si>
    <t>心大血管リハビリテーション料に関わる施設基準の拡大：
追加専任従事者としての臨床検査技師の活用とチーム医療の強化</t>
    <phoneticPr fontId="2"/>
  </si>
  <si>
    <t>コンピューター断層診断</t>
  </si>
  <si>
    <t>免疫抑制療法およびがん化学療法時のB型肝炎既往感染に関する一括スクリーニング</t>
  </si>
  <si>
    <t>在宅時医学総合管理料（処方箋を交付しない場合の加算）</t>
  </si>
  <si>
    <t>入院精神療法（Ⅰ）20歳未満加算</t>
  </si>
  <si>
    <t>サイトメガロウイルス抗体</t>
  </si>
  <si>
    <t>入退院支援加算の見直し</t>
  </si>
  <si>
    <t>「M006」「放射線治療用材料装着技術料」の新規項目立て</t>
  </si>
  <si>
    <t>MRIを用いた即時適応強度変調放射線治療加算</t>
  </si>
  <si>
    <t>画像誘導粒子線治療加算</t>
  </si>
  <si>
    <t>画像誘導呼吸性移動対策加算</t>
  </si>
  <si>
    <t>強度変調放射線治療（intensity-modulated radiation therapy：IMRT）の施設基準の見直し</t>
    <phoneticPr fontId="2"/>
  </si>
  <si>
    <t xml:space="preserve">外来放射線治療診療料の算定要件の見直し
（医師の要件（放射線治療経験5年以上）の緩和） </t>
  </si>
  <si>
    <t>体幹部定位放射線治療の適応拡大</t>
  </si>
  <si>
    <t>婦人科がん腔内照射管理料の増点と毎回算定
「M000 放射線治療管理料　2　腔内照射を行った場合」</t>
  </si>
  <si>
    <t>婦人科がん腔内照射料の増点
「M004 密封小線源治療　2 腔内照射　イ 高線量率イリジウム照射を行った場合
又は新型コバルト小線源治療装置を用いた場合」</t>
  </si>
  <si>
    <t>M004 密封小線源治療　
注8　画像誘導密封小線源治療加算の増点・適応拡大</t>
  </si>
  <si>
    <t>外来放射線照射診療料における専門認定看護師加算
（有資格看護師配置の場合の増点）</t>
  </si>
  <si>
    <t>強度変調放射線治療（intensity-modulated radiation therapy：IMRT）
の算定方法の見直し</t>
  </si>
  <si>
    <t>放射線治療用手技の技術区分変更と
気管支内視鏡的放射線治療用マーカー留置術の評価</t>
  </si>
  <si>
    <t>A 第2部 第2節　入院基本料等加算</t>
    <phoneticPr fontId="2"/>
  </si>
  <si>
    <t>A226-2 1-A</t>
    <phoneticPr fontId="2"/>
  </si>
  <si>
    <t>画像融合放射線治療計画加算（A：剛体、B：非剛体）</t>
  </si>
  <si>
    <t>2020年度改訂提案書提出状況</t>
    <rPh sb="4" eb="6">
      <t>ネンド</t>
    </rPh>
    <rPh sb="6" eb="8">
      <t>カイテイ</t>
    </rPh>
    <rPh sb="8" eb="10">
      <t>テイアン</t>
    </rPh>
    <rPh sb="10" eb="11">
      <t>ショ</t>
    </rPh>
    <rPh sb="11" eb="13">
      <t>テイシュツ</t>
    </rPh>
    <rPh sb="13" eb="15">
      <t>ジョウキョウ</t>
    </rPh>
    <phoneticPr fontId="9"/>
  </si>
  <si>
    <t>連携病理依頼書作成料</t>
  </si>
  <si>
    <t>【アンケート②】</t>
    <phoneticPr fontId="2"/>
  </si>
  <si>
    <t>区分</t>
    <rPh sb="0" eb="2">
      <t>クブン</t>
    </rPh>
    <phoneticPr fontId="2"/>
  </si>
  <si>
    <t>番号</t>
    <rPh sb="0" eb="2">
      <t>バンゴウ</t>
    </rPh>
    <phoneticPr fontId="2"/>
  </si>
  <si>
    <t>「要望通り反映された」または「一部要望が反映された」提案について</t>
    <rPh sb="1" eb="4">
      <t>ヨウボウトオ</t>
    </rPh>
    <rPh sb="5" eb="7">
      <t>ハンエイ</t>
    </rPh>
    <rPh sb="15" eb="17">
      <t>イチブ</t>
    </rPh>
    <rPh sb="17" eb="19">
      <t>ヨウボウ</t>
    </rPh>
    <rPh sb="20" eb="22">
      <t>ハンエイ</t>
    </rPh>
    <rPh sb="26" eb="28">
      <t>テイアン</t>
    </rPh>
    <phoneticPr fontId="2"/>
  </si>
  <si>
    <t>備考</t>
    <rPh sb="0" eb="2">
      <t>ビコウ</t>
    </rPh>
    <phoneticPr fontId="2"/>
  </si>
  <si>
    <t>未収載</t>
    <rPh sb="0" eb="3">
      <t>ミシュウサイ</t>
    </rPh>
    <phoneticPr fontId="2"/>
  </si>
  <si>
    <t>提案書
番号</t>
    <rPh sb="0" eb="3">
      <t>テイアンショ</t>
    </rPh>
    <rPh sb="4" eb="6">
      <t>バンゴウ</t>
    </rPh>
    <phoneticPr fontId="2"/>
  </si>
  <si>
    <t>2020年度診療報酬改定結果について</t>
    <rPh sb="4" eb="5">
      <t>ネン</t>
    </rPh>
    <rPh sb="5" eb="6">
      <t>ド</t>
    </rPh>
    <rPh sb="6" eb="8">
      <t>シンリョウ</t>
    </rPh>
    <rPh sb="8" eb="10">
      <t>ホウシュウ</t>
    </rPh>
    <rPh sb="10" eb="12">
      <t>カイテイ</t>
    </rPh>
    <rPh sb="12" eb="14">
      <t>ケッカ</t>
    </rPh>
    <phoneticPr fontId="2"/>
  </si>
  <si>
    <t>プルダウン</t>
    <phoneticPr fontId="2"/>
  </si>
  <si>
    <t>直接入力</t>
    <rPh sb="0" eb="2">
      <t>チョクセツ</t>
    </rPh>
    <rPh sb="2" eb="4">
      <t>ニュウリョク</t>
    </rPh>
    <phoneticPr fontId="2"/>
  </si>
  <si>
    <t>プルダウンで選択ください</t>
    <rPh sb="6" eb="8">
      <t>センタク</t>
    </rPh>
    <phoneticPr fontId="2"/>
  </si>
  <si>
    <r>
      <t>【アンケート①】</t>
    </r>
    <r>
      <rPr>
        <sz val="16"/>
        <color rgb="FFFF0000"/>
        <rFont val="Yu Gothic Medium"/>
        <family val="3"/>
        <charset val="128"/>
      </rPr>
      <t>※必須</t>
    </r>
    <rPh sb="9" eb="11">
      <t>ヒッス</t>
    </rPh>
    <phoneticPr fontId="2"/>
  </si>
  <si>
    <t>掲載内容</t>
    <rPh sb="0" eb="2">
      <t>ケイサイ</t>
    </rPh>
    <rPh sb="2" eb="4">
      <t>ナイヨウ</t>
    </rPh>
    <phoneticPr fontId="2"/>
  </si>
  <si>
    <t>既収載</t>
    <rPh sb="0" eb="1">
      <t>キ</t>
    </rPh>
    <rPh sb="1" eb="3">
      <t>シュウサイ</t>
    </rPh>
    <phoneticPr fontId="2"/>
  </si>
  <si>
    <t>所属学会番号</t>
    <rPh sb="0" eb="2">
      <t>ショゾク</t>
    </rPh>
    <rPh sb="2" eb="4">
      <t>ガッカイ</t>
    </rPh>
    <rPh sb="4" eb="6">
      <t>バンゴウ</t>
    </rPh>
    <phoneticPr fontId="2"/>
  </si>
  <si>
    <t>提出学会名</t>
    <rPh sb="0" eb="2">
      <t>テイシュツ</t>
    </rPh>
    <rPh sb="2" eb="4">
      <t>ガッカイ</t>
    </rPh>
    <rPh sb="4" eb="5">
      <t>メイ</t>
    </rPh>
    <phoneticPr fontId="2"/>
  </si>
  <si>
    <t>提案書
番号</t>
    <rPh sb="0" eb="3">
      <t>テイアンショ</t>
    </rPh>
    <rPh sb="4" eb="6">
      <t>バンゴウ</t>
    </rPh>
    <phoneticPr fontId="2"/>
  </si>
  <si>
    <t>区分</t>
    <rPh sb="0" eb="2">
      <t>クブン</t>
    </rPh>
    <phoneticPr fontId="2"/>
  </si>
  <si>
    <t>技術名</t>
    <rPh sb="0" eb="2">
      <t>ギジュツ</t>
    </rPh>
    <rPh sb="2" eb="3">
      <t>メイ</t>
    </rPh>
    <phoneticPr fontId="2"/>
  </si>
  <si>
    <t>A区分</t>
    <rPh sb="1" eb="3">
      <t>クブン</t>
    </rPh>
    <phoneticPr fontId="9"/>
  </si>
  <si>
    <t>A区分</t>
    <rPh sb="1" eb="3">
      <t>クブン</t>
    </rPh>
    <phoneticPr fontId="2"/>
  </si>
  <si>
    <t>一部要望が反映された</t>
  </si>
  <si>
    <t>J 処置</t>
  </si>
  <si>
    <t>047-3</t>
  </si>
  <si>
    <t>心不全に対する遠赤外線温熱療法（1日につき）115点　　注１ 別に厚生労働大臣が定める施設基準に適合するものとして地方厚生局長等に届け出た保険医療機関において行われる場合に限り算定する。　　２ 入院中であって、別に厚生労働大臣が定めるものに対して行われた場合に、治療開始日から起算して30日を限度として、週５回に限り所定点数を算定する。</t>
    <rPh sb="0" eb="3">
      <t>シンフゼンニ</t>
    </rPh>
    <rPh sb="4" eb="5">
      <t>タイスル</t>
    </rPh>
    <rPh sb="7" eb="11">
      <t>エンセキガイセン</t>
    </rPh>
    <rPh sb="11" eb="15">
      <t>オンネツリョウホウ</t>
    </rPh>
    <rPh sb="17" eb="18">
      <t>ニチニツキ</t>
    </rPh>
    <rPh sb="25" eb="26">
      <t>テン</t>
    </rPh>
    <phoneticPr fontId="2"/>
  </si>
  <si>
    <t>全く反映されなかった</t>
  </si>
  <si>
    <t>D 検査</t>
  </si>
  <si>
    <t>D206</t>
  </si>
  <si>
    <t>心臓カテーテル法による諸検査（一連の検査について）
１ 右心カテーテル3,600点
２ 左心カテーテル4,000点
注１ 新生児又は３歳未満の乳幼児（新生児を除く。）に対して当該検査を行った場合は、新生児加算又は乳幼児加算として、１については10,800点又は3,600点を、２については12,000点又は4,000点を、それぞれ所定点数に加算する。
２ 当該検査に当たって、卵円孔又は欠損孔を通しての左心カテーテル検査、経中隔左心カテーテル検査（ブロッケンブロー）、伝導機能検査、ヒス束心電図、診断ペーシング、期外（早期）刺激法による測定・誘発試験、冠攣縮誘発薬物負荷れん試験又は冠動脈造影を行った場合は、卵円孔・欠損孔加算、ブロッケンブロー加算、伝導機能検査加算、ヒス束心電図加算、診断ペーシング加算、期外刺激法加算、冠攣縮誘発薬物負荷試験加算又は冠動脈造影加算として、それぞれ800点、2,000点、400点、400点、400点、800点、800点又は1,400点を加算する。
３ 血管内超音波検査又は血管内光断層撮影を実施した場合は、血管内超音波検査加算又は血管内光断層撮影加算として、400点を所定点数に加算する。
４ 冠動脈血流予備能測定検査を実施した場合は、冠動脈血流予備能測定検査加算として、600点を所定点数に加算する。
５ 別に厚生労働大臣が定める施設基準に適合しているものとして地方厚生局長等に届け出た保険医療機関において、血管内視鏡検査を実施した場合は、血管内視鏡検査加算として、400点を所定点数に加算する。
６ 同一月中に血管内超音波検査、血管内光断層撮影、冠動脈血流予備能測定検査及び血管内視鏡検査のうち、２以上の検査を行った場合には、主たる検査の点数を算定する。
７ カテーテルの種類、挿入回数によらず一連として算定し、諸監視、血液ガス分析、心拍出量測定、脈圧測定、肺血流量測定、透視、造影剤注入手技、造影剤使用撮影及びエックス線診断の費用は、全て所定点数に含まれるものとする。
８ エックス線撮影に用いられたフィルムの費用は、区分番号Ｅ４００に掲げるフィルムの所定点数により算定する。
９ 心腔内超音波検査を実施した場合は、心腔内超音波検査加算として、400点を所定点数に加算する。</t>
    <phoneticPr fontId="2"/>
  </si>
  <si>
    <t>A 基本診療料</t>
  </si>
  <si>
    <t>Ｄ３１３ 大腸内視鏡検査２ カプセル型内視鏡によるもの
(２) 「２」のカプセル型内視鏡によるものは以下のいずれかに該当する場合に限り算定する。
ウ大腸内視鏡検査が必要であるが、以下のいずれかに該当し、身体的負担により大腸ファイバー
スコピーが実施困難であると判断された患者に用いた場合
①以下の（イ）から（二）のいずれかに該当する場合
(イ) ３剤の異なる降圧剤を用いても血圧コントロールが不良の高血圧症（収縮期血圧160mmHg
以上）
(ロ) 慢性閉塞性肺疾患（１秒率70％未満）
(ハ) 6か月以上の内科的治療によっても十分な効果が得られないBMIが35以上の高度肥満症
の患者であって、糖尿病、高血圧症、脂質異常症又は閉塞性睡眠時無呼吸症候群のうち１
つ以上を合併している患者
(ニ) 左室駆出率低下（LVEF 40％未満）
②放射線医学的に大腸過長症と診断されており、かつ慢性便秘症で、大腸内視鏡検査が実施困
難であると判断された場合。大腸過長症はS状結腸ループが腸骨稜を超えて頭側に存在、横
行結腸が腸骨稜より尾側の骨盤内に存在又は肝弯曲や脾弯曲がループを描いている場合とし、
慢性便秘症はRome Ⅳ基準とする。また診断根拠となった画像を診療録に添付すること。</t>
  </si>
  <si>
    <t>要望通り反映された</t>
  </si>
  <si>
    <t>H003</t>
  </si>
  <si>
    <t>(４) 呼吸器リハビリテーション料は、医師の指導監督の下で行われるものであり、理学療法士、作業療法士又は言語聴覚士の監視下に行われたものについて算定する。また、専任の医師が、直接訓練を実施した場合にあっても、理学療法士、作業療法士又は言語聴覚士が実施した場合と同様に算定できる</t>
  </si>
  <si>
    <t>医療技術評価分科会では「制度や指導管理、基本診療料等に関する提案。」として評価対象とならなかったが要望どおりの反映となった。</t>
    <rPh sb="0" eb="2">
      <t>イリョウ</t>
    </rPh>
    <rPh sb="2" eb="4">
      <t>ギジュツ</t>
    </rPh>
    <rPh sb="4" eb="6">
      <t>ヒョウカ</t>
    </rPh>
    <rPh sb="6" eb="9">
      <t>ブンカカイ</t>
    </rPh>
    <rPh sb="12" eb="14">
      <t>セイド</t>
    </rPh>
    <rPh sb="15" eb="17">
      <t>シドウ</t>
    </rPh>
    <rPh sb="17" eb="19">
      <t>カンリ</t>
    </rPh>
    <rPh sb="20" eb="22">
      <t>キホン</t>
    </rPh>
    <rPh sb="22" eb="24">
      <t>シンリョウ</t>
    </rPh>
    <rPh sb="24" eb="25">
      <t>リョウ</t>
    </rPh>
    <rPh sb="25" eb="26">
      <t>トウ</t>
    </rPh>
    <rPh sb="27" eb="28">
      <t>カン</t>
    </rPh>
    <rPh sb="30" eb="32">
      <t>テイアン</t>
    </rPh>
    <rPh sb="37" eb="39">
      <t>ヒョウカ</t>
    </rPh>
    <rPh sb="39" eb="41">
      <t>タイショウ</t>
    </rPh>
    <rPh sb="49" eb="51">
      <t>ヨウボウ</t>
    </rPh>
    <rPh sb="55" eb="57">
      <t>ハンエイ</t>
    </rPh>
    <phoneticPr fontId="2"/>
  </si>
  <si>
    <t>II-11</t>
  </si>
  <si>
    <t>オンライン診療料の対象疾患について、定期的に通院が必要な慢性頭痛患者を追加する。</t>
  </si>
  <si>
    <t>増点はあったが、要望とはかけ離れた点数であった。ヒアリングの際に、根拠となる額を説明し、納得されたにも関らず、何の根拠もない少額の増点であった。</t>
    <rPh sb="0" eb="2">
      <t>ゾウテン</t>
    </rPh>
    <rPh sb="8" eb="10">
      <t>ヨウボウ</t>
    </rPh>
    <rPh sb="14" eb="15">
      <t>ハナ</t>
    </rPh>
    <rPh sb="17" eb="19">
      <t>テンスウ</t>
    </rPh>
    <rPh sb="30" eb="31">
      <t>サイ</t>
    </rPh>
    <rPh sb="33" eb="35">
      <t>コンキョ</t>
    </rPh>
    <rPh sb="38" eb="39">
      <t>ガク</t>
    </rPh>
    <rPh sb="40" eb="42">
      <t>セツメイ</t>
    </rPh>
    <rPh sb="44" eb="46">
      <t>ナットク</t>
    </rPh>
    <rPh sb="51" eb="52">
      <t>カカワ</t>
    </rPh>
    <rPh sb="55" eb="56">
      <t>ナン</t>
    </rPh>
    <rPh sb="57" eb="59">
      <t>コンキョ</t>
    </rPh>
    <rPh sb="62" eb="64">
      <t>ショウガク</t>
    </rPh>
    <rPh sb="65" eb="66">
      <t>ゾウ</t>
    </rPh>
    <rPh sb="66" eb="67">
      <t>テン</t>
    </rPh>
    <phoneticPr fontId="2"/>
  </si>
  <si>
    <t>010-8</t>
  </si>
  <si>
    <t>８ 先天性代謝異常症検査
　イ 尿中有機酸分析　　1,141点
　ロ 血中極長鎖脂肪酸　1,141点
　ハ タンデムマス分析　1,141点
　ニ その他　　　　　　1,141点
注１ イ、ロ及びハについては、別に厚生労働大臣が定める施設基準に適合しているものとして地方厚生局長等に届け出た保険医療機関において行われる場合に、患者１人につき月１回に限り算定する。
２ ニについては、別に厚生労働大臣が定める施設基準に適合しているものとして地方厚生局長等に届け出た保険医療機関において、当該保険医療機関内で検査を行った場合に、患者１人につき月１回に限り算定する。</t>
  </si>
  <si>
    <t>第18 の１の７ 先天性代謝異常症検査
１ 先天性代謝異常症検査に関する施設基準
(１) 小児科を標榜している保険医療機関であること。
(２) 児童福祉法第１９条の３第１項に規定する指定医である
　　常勤医師が１名以上配置されていること。
２ 届出に関する事項
　　先天性代謝異常症検査の施設基準に係る届出は、別添２の
　　様式２３の６を用いること。
まとめると、尿中有機酸分析、血中極長鎖脂肪酸、タンデムマス分析は、「小児科を標榜していて小慢の指定医の常勤医が1名以上いる病院」で検体採取されれば、民間検査会社を含め、どこで検査をしても1,141点算定できるということになった。
今までは医療機関内で検査したものしか算定できなかったので、大きな進歩である。</t>
    <rPh sb="0" eb="1">
      <t>イママデハ</t>
    </rPh>
    <phoneticPr fontId="2"/>
  </si>
  <si>
    <t>同上</t>
    <rPh sb="0" eb="2">
      <t>ドウジョウ</t>
    </rPh>
    <phoneticPr fontId="2"/>
  </si>
  <si>
    <t>同上</t>
    <rPh sb="0" eb="1">
      <t>ドウジョウ</t>
    </rPh>
    <phoneticPr fontId="2"/>
  </si>
  <si>
    <t>N 病理診断</t>
  </si>
  <si>
    <t>施設基準第84-7</t>
  </si>
  <si>
    <t>病理診断管理加算１の施設基準を「専ら病理診断を担当した経験を5年以上有する医師が1名以上」、病理診断管理加算２の施設基準を「専ら病理診断を担当した経験を5年以上有する医師が1名以上、7年以上が1名以上」とあらためる。</t>
  </si>
  <si>
    <t>N002</t>
  </si>
  <si>
    <t>免疫染色4種抗体加算に「原発不明癌」と「原発性脳腫瘍」を追加する。</t>
  </si>
  <si>
    <t>000-2</t>
  </si>
  <si>
    <t>「２」の「セルブロック法によるもの」は、悪性中皮腫を疑う患者又は組織切片を検体とした病理組織標本作製が実施困難な肺悪性腫瘍、胃癌、大腸癌、卵巣癌若しくは悪性リンパ腫を疑う患者に対して、穿刺吸引等により採取した検体を用いてセルブロック法により標本作製した場合に算定する</t>
  </si>
  <si>
    <t>胃癌、大腸癌、卵巣癌若しくは悪性リンパ腫が追加された</t>
  </si>
  <si>
    <t>003-2-2</t>
  </si>
  <si>
    <t xml:space="preserve">迅速細胞診は、手術、気管支鏡検査（超音波気管支鏡下穿刺吸引生検法の実施時に限る。）又は内視鏡検査（膵癌又は胃粘膜下腫瘍が疑われる患者に対して超音波内視鏡下穿刺吸引生検法の実施時に限る。）の途中において腹水及び胸水等の体腔液又はリンパ節穿刺液を検体として標本作製及び鏡検を完了した場合において、１手術又は１検査につき１回算定する。 </t>
  </si>
  <si>
    <t>「膵癌又は胃粘膜下腫瘍が疑われる患者に対して超音波内視鏡下穿刺吸引生検法の実施時」が追加された</t>
  </si>
  <si>
    <t>E 画像診断</t>
  </si>
  <si>
    <t>K697-3</t>
  </si>
  <si>
    <t>肝悪性腫瘍ラジオ波焼灼療法（一連として）
注　フュージョンイメージングを用いて行った場合は、フュージョンイメージング加算として、200点を所定点数に加算する</t>
  </si>
  <si>
    <t>免疫抑制剤の投与や化学療法を行う患者に対して、Ｂ型肝炎の再活性化を考慮し、当該治療開始前に「３」のＨＢｓ抗原、ＨＢｓ抗体及び「６」のＨＢｃ抗体半定量・定量を同時に測定した場合は、患者１人につきそれぞれ１回に限り算定できる。</t>
  </si>
  <si>
    <t>要望どおり</t>
  </si>
  <si>
    <t xml:space="preserve">また、Ｂ型肝炎ウイルス既感染者であって、免疫抑制剤の投与や化学療法を行っている悪性リンパ腫等の患者に対して、Ｂ型肝炎の再活性化を考慮し、「４」のＨＢＶ核酸定量を行った場合は、当該治療中及び治療終了後１年以内に限り、月 1 回を限度として算定できる。
</t>
  </si>
  <si>
    <t>この対象でHBV核酸定量が算定できるようになった点は要望どおりだが、治療中及び治療終了後1年以内に限定がついた点で、一部要望が反映されていない点がある。</t>
  </si>
  <si>
    <t>経気管肺生検法4,800点において、プローブ型顕微内視鏡を用いて行った場合は、顕微内視鏡加算として、1,500 点を所定点数に加算する。ただし、ガイドシース加算は別に算定できない。</t>
    <phoneticPr fontId="2"/>
  </si>
  <si>
    <t>K 手術</t>
  </si>
  <si>
    <t>598 1</t>
  </si>
  <si>
    <t>１ 心筋電極の場合31,510点</t>
  </si>
  <si>
    <t>別に施設基準あり。点数は反映されているが、施設基準が当初の申請時とくらべきつくなった。</t>
  </si>
  <si>
    <t>598-2 1</t>
  </si>
  <si>
    <t>１ 心筋電極の場合5,000点</t>
  </si>
  <si>
    <t>599 1</t>
  </si>
  <si>
    <t>１ 心筋リードを用いるもの31,510点</t>
  </si>
  <si>
    <t>599-2 1</t>
  </si>
  <si>
    <t>１ 心筋リードを用いるもの7,200点</t>
  </si>
  <si>
    <t>599-3 1</t>
  </si>
  <si>
    <t>１ 心筋電極の場合35,200点</t>
  </si>
  <si>
    <t>599-4 1</t>
  </si>
  <si>
    <t>１ 心筋電極の場合7,200点</t>
  </si>
  <si>
    <t>570-4</t>
  </si>
  <si>
    <t>経皮的肺動脈穿通・拡大術35,080点（新設）
注　手術に伴う画像診断及び検査の費用は算定しない。</t>
  </si>
  <si>
    <t>申請名は経皮的閉鎖肺動脈弁穿通・拡大術であったが、掲載名は弁が抜けている。</t>
  </si>
  <si>
    <t>当該検査に伴って診断を行った場合は胎児心エコー法診断加算として、1,000点を所定点数に加算する。</t>
  </si>
  <si>
    <t>B 医学管理等</t>
  </si>
  <si>
    <t xml:space="preserve">Ｂ００１ 特定疾患治療管理料 </t>
  </si>
  <si>
    <t xml:space="preserve">30 婦人科特定疾患治療管理料 250点 
注１ 別に厚生労働大臣が定める施設基準に適合しているものとして地方厚生局長 等に届け出た保険医療機関において、入院中の患者以外の器質性月経困難症の患者であって、ホルモン剤（器質性月経困難症に対して投与されたものに限る 。）を投与している患者に対して、婦人科又は産婦人科を担当する医師が、患 者の同意を得て、計画的な医学管理を継続して行い、かつ、療養上必要な指導 を行った場合に、３月に１回に限り算定する。 ２ 区分番号Ａ０００に掲げる初診料を算定する初診の日に行った指導又は当該 初診の日の同月内に行った指導の費用は、初診料に含まれるものとする。 </t>
  </si>
  <si>
    <t>236-3</t>
  </si>
  <si>
    <t xml:space="preserve">脳磁図
1 自発活動を測定するもの 17,100点
2 その他のもの 5,100点 
</t>
  </si>
  <si>
    <t>注1　1について、別に厚生労働大臣が定める施設 基準に適合しているものとして地方厚生局長等に届け出た保険医療機関において、てんかんの 診断を目的として行われる場合に限り算定する。
注2　2について、別に厚生労働大臣が定める施設基準に適合しているものとして地方厚生局長等 に届け出た保険医療機関において行われる場合 に限り算定する。</t>
  </si>
  <si>
    <t>001-31</t>
  </si>
  <si>
    <t>提案書の内容を検索した結果、提案書通りの要望「意思決定支援管理料」としての記載はないものの、類似する改定結果として「腎代替療法指導管理料 500点 （新設）」が該当する。</t>
    <rPh sb="0" eb="3">
      <t>テイアンショ</t>
    </rPh>
    <rPh sb="4" eb="6">
      <t>ナイヨウ</t>
    </rPh>
    <rPh sb="7" eb="9">
      <t>ケンサク</t>
    </rPh>
    <rPh sb="11" eb="13">
      <t>ケッカ</t>
    </rPh>
    <rPh sb="14" eb="17">
      <t>テイアンショ</t>
    </rPh>
    <rPh sb="17" eb="18">
      <t>ドオ</t>
    </rPh>
    <rPh sb="20" eb="22">
      <t>ヨウボウ</t>
    </rPh>
    <rPh sb="23" eb="25">
      <t>イシ</t>
    </rPh>
    <rPh sb="25" eb="27">
      <t>ケッテイ</t>
    </rPh>
    <rPh sb="27" eb="29">
      <t>シエン</t>
    </rPh>
    <rPh sb="29" eb="31">
      <t>カンリ</t>
    </rPh>
    <rPh sb="31" eb="32">
      <t>リョウ</t>
    </rPh>
    <rPh sb="37" eb="39">
      <t>キサイ</t>
    </rPh>
    <rPh sb="46" eb="48">
      <t>ルイジ</t>
    </rPh>
    <rPh sb="50" eb="52">
      <t>カイテイ</t>
    </rPh>
    <rPh sb="52" eb="54">
      <t>ケッカ</t>
    </rPh>
    <rPh sb="80" eb="82">
      <t>ガイトウ</t>
    </rPh>
    <phoneticPr fontId="2"/>
  </si>
  <si>
    <t>001-23</t>
  </si>
  <si>
    <t>要望した点数（500点）とは異なるが、「がん」に関する文書による説明について300点が新設されたため、一部要望が反映されたとして解釈できる。</t>
    <rPh sb="0" eb="2">
      <t>ヨウボウ</t>
    </rPh>
    <rPh sb="4" eb="6">
      <t>テンスウ</t>
    </rPh>
    <rPh sb="10" eb="11">
      <t>テン</t>
    </rPh>
    <rPh sb="14" eb="15">
      <t>コト</t>
    </rPh>
    <rPh sb="24" eb="25">
      <t>カン</t>
    </rPh>
    <rPh sb="27" eb="29">
      <t>ブンショ</t>
    </rPh>
    <rPh sb="32" eb="34">
      <t>セツメイ</t>
    </rPh>
    <rPh sb="41" eb="42">
      <t>テン</t>
    </rPh>
    <rPh sb="43" eb="45">
      <t>シンセツ</t>
    </rPh>
    <rPh sb="51" eb="53">
      <t>イチブ</t>
    </rPh>
    <rPh sb="53" eb="55">
      <t>ヨウボウ</t>
    </rPh>
    <rPh sb="56" eb="58">
      <t>ハンエイ</t>
    </rPh>
    <rPh sb="64" eb="66">
      <t>カイシャク</t>
    </rPh>
    <phoneticPr fontId="2"/>
  </si>
  <si>
    <t>腎代替療法指導管理料 500点 （新設）
注１ 別に厚生労働大臣が定める施設基準に適合しているものとして地方厚生局長等に届け出た保険医療機関において、慢性腎臓病の患者
（別に厚生労働大臣が定める者に限る。）であって、入院中の患者以外の患者に対して、当該患者の同意を得て、看護師と共同して、患者と診療方針等について十分に話し合い、その内容を文書等により提供した場合に、患者１人につき２回に限り算定する。
２ １回の指導時間は30分以上でなければなら
ないものとする。</t>
    <phoneticPr fontId="2"/>
  </si>
  <si>
    <t xml:space="preserve">B001特定疾患管理料
23 がん患者指導管理料 
ニ 医師が遺伝子検査の必要性等について文書により説明を行った場合 300点
４ ニについては、別に厚生労働大臣が定める （新設）施設基準に適合しているものとして地方厚生局長等に届け出た保険医療機関において、別に厚生労働大臣が定める患者に対して、当該患者の同意を得て、当該医療機関の保険医が、区分番号Ｄ００６－18に掲げるＢＲＣＡ１／２遺伝子検査の血液を検体とするものを実施する前にその必要性及び診療方針等について文書により説明を行った場合に、患者１人につき１回に限り算定する。
</t>
    <rPh sb="4" eb="6">
      <t>トクテイ</t>
    </rPh>
    <rPh sb="6" eb="8">
      <t>シッカン</t>
    </rPh>
    <rPh sb="8" eb="10">
      <t>カンリ</t>
    </rPh>
    <rPh sb="10" eb="11">
      <t>リョウ</t>
    </rPh>
    <phoneticPr fontId="2"/>
  </si>
  <si>
    <t>B001-2-11</t>
  </si>
  <si>
    <t>今回の要望は、反映されなかったが、以前に要望した算定対象の年齢の拡大が認められた。</t>
  </si>
  <si>
    <t>B009、B001-2 注3</t>
  </si>
  <si>
    <t>学校への診療情報提供料の算定が、医療的ケア児に対して認められた。</t>
  </si>
  <si>
    <t>学校生活管理指導表（アレルギー管理表、心臓病、腎臓病）、保育所におけるアレルギー疾患生活管理指導表、病児保育連絡票等は、認められなかった。
小児科外来診療料の包括外にならなかった。
「様式12の2及び様式12の3を使用する場合、市町村等が開設主体である保健医療機関が当該市町村に対して情報提供を行った場合算定できる」の要望については確認できていない。</t>
  </si>
  <si>
    <t>E101-2, E101-3, E101-4, E101-5</t>
  </si>
  <si>
    <t>新生児、３歳未満の乳幼児（新生児を除く。）又は３歳以上６歳未満の幼児に
対して断層撮影を行った場合は、新生児加算、乳幼児加算又は幼児加算として、
1,600点、1,000点又は600点を所定点数に加算する。ただし、注３の規定により
所定点数を算定する場合においては、1,280点、800点又は480点を所定点数に加
算する。</t>
  </si>
  <si>
    <t>E101-2</t>
  </si>
  <si>
    <t xml:space="preserve">２．心疾患
虚血性心疾患による心不全患者における心筋組織のバイアビリティ診断（他の検査で判断のつかない場合に限る。）、心サルコイドーシスの診断（心臓以外で類上皮細胞肉芽腫が陽性でサルコイドーシスと診断され、かつ心臓病変を疑う心電図又は心エコー所見を認める場合に限る。）又は心サルコイドーシスにおける炎症部位の診断が必要とされる患者に使用する。
</t>
  </si>
  <si>
    <t>D019</t>
    <phoneticPr fontId="2"/>
  </si>
  <si>
    <t>細菌薬剤感受性検査
５ 　抗菌薬併用効果スクリーニング150点
「５」の抗菌薬併用効果スクリーニングは、多剤耐性グラム陰性桿菌が検出された際に、チェッカーボード法により、抗菌薬の併用効果の確認を行った場合に算定する。</t>
  </si>
  <si>
    <t>細菌薬剤感受性検査
１ 　１菌種170点
２ 　２菌種220点
３ 　３菌種以上280点
４ 　薬剤耐性菌検出50点</t>
  </si>
  <si>
    <t>1～3の増点されず、４の薬剤耐性菌検出50点は「基質特異性拡張型β－ラクタメーゼ産生、メタロβ－ラクタマーゼ産生、ＡｍｐＣ産生等の薬剤耐性因子の有無の確認を行った場合に算定する。」となっておりますが、保険点数が付いた４は検出法に関する事項であるため、提案した内容と少しニュアンスが違うと感じました。
よって、アンケートの回答としましては「全く反映されなかった」としております。
広義の意味では、関連があるのかもしれません。</t>
  </si>
  <si>
    <t>007-60</t>
  </si>
  <si>
    <t>ＦＧＦ２３ 　７８８点</t>
  </si>
  <si>
    <t>C 在宅医療</t>
  </si>
  <si>
    <t>(20)ヒドロコルチゾンコハク酸エステルナトリウム製剤については、急性副腎皮質機能不全（副腎クリーゼ）の既往のある患者又は急性副腎皮質機能不全（副腎クリーゼ）を発症する危険性の高い患者に対して、筋肉内注射により用いた場合に限り算定する。</t>
  </si>
  <si>
    <t>282-4</t>
  </si>
  <si>
    <t>「他の疾患で」が「他の病変で」に改定された。</t>
  </si>
  <si>
    <t xml:space="preserve">天疱瘡又はヘルペスウイルス感染症における Tzanck 細胞の標本作製は、細胞診により算定する。 </t>
  </si>
  <si>
    <t>Tzanck 細胞の標本作製につき、ヘルペスウイルス感染症が追加された。</t>
  </si>
  <si>
    <t>センチネルリンパ節生検の適応に乳房外パジェット病が追加された。</t>
  </si>
  <si>
    <t>なお、新たに他の病変で検査を行う場合であって、医学的な必要性から４月に２回以上算定するときは、診療報酬明細書の摘要欄にその理由を記載することとし、この場合であっても１月に１回を限度とする</t>
    <phoneticPr fontId="2"/>
  </si>
  <si>
    <t xml:space="preserve"> 触診及び画像診断の結果、遠隔転移が認められない悪性黒色腫、メルケル細胞癌、乳房外パジェット病又は長径２ｃｍを超える有棘細胞癌であって、臨床的に所属リンパ節の腫大が確認されていない場合にのみ算定する。 </t>
    <phoneticPr fontId="2"/>
  </si>
  <si>
    <t>N004</t>
    <phoneticPr fontId="2"/>
  </si>
  <si>
    <t>K007</t>
    <phoneticPr fontId="2"/>
  </si>
  <si>
    <t>要望通り反映された</t>
    <rPh sb="0" eb="2">
      <t>ヨウボウ</t>
    </rPh>
    <rPh sb="2" eb="3">
      <t>ドオ</t>
    </rPh>
    <rPh sb="4" eb="6">
      <t>ハンエイ</t>
    </rPh>
    <phoneticPr fontId="2"/>
  </si>
  <si>
    <t>一部要望が反映された</t>
    <rPh sb="0" eb="2">
      <t>イチブ</t>
    </rPh>
    <rPh sb="2" eb="4">
      <t>ヨウボウ</t>
    </rPh>
    <rPh sb="5" eb="7">
      <t>ハンエイ</t>
    </rPh>
    <phoneticPr fontId="2"/>
  </si>
  <si>
    <t>全く反映されなかった</t>
    <rPh sb="0" eb="1">
      <t>マッタ</t>
    </rPh>
    <rPh sb="2" eb="4">
      <t>ハンエイ</t>
    </rPh>
    <phoneticPr fontId="2"/>
  </si>
  <si>
    <t>その他</t>
    <rPh sb="2" eb="3">
      <t>タ</t>
    </rPh>
    <phoneticPr fontId="2"/>
  </si>
  <si>
    <t>001-12</t>
  </si>
  <si>
    <t>植込型除細動デバイスの対面管理料は360点→520点、ペースメーカの対面管理料は360点→300点に変更。遠隔モニタリング加算は、植込型除細動デバイスは320点→480点、ペースメーカは320点→260点となった。</t>
  </si>
  <si>
    <t>対面指導管理料：植込型除細動器又は両室ペーシング機能付き植込型除細動器の場合 520点。  遠隔モニタリングの場合：480点に当該期間の月数（当該指導を行った月に限り、11月を限度とする。）を乗 じて得た点数を、所定点数に加算する。</t>
    <phoneticPr fontId="2"/>
  </si>
  <si>
    <t>599-3</t>
  </si>
  <si>
    <t>項目新設 1  　心筋電極の場合　35,200点（経静脈電極の場合と同額）</t>
  </si>
  <si>
    <t>項目新設 1  　心筋電極の場合　31,510点（経静脈電極の場合と同額）</t>
  </si>
  <si>
    <t>598-2</t>
  </si>
  <si>
    <t>項目新設 1  　心筋電極の場合　5,000点（経静脈電極の場合と同額）</t>
  </si>
  <si>
    <t>未収載＋既収載</t>
    <rPh sb="0" eb="3">
      <t>ミシュウサイ</t>
    </rPh>
    <rPh sb="4" eb="5">
      <t>キ</t>
    </rPh>
    <rPh sb="5" eb="7">
      <t>シュウサイ</t>
    </rPh>
    <phoneticPr fontId="2"/>
  </si>
  <si>
    <t>医師事務作業補助体制加算 （50対１補助体制加算、75対１ 補助体制加算及び100対１補助体 制加算に限る。</t>
  </si>
  <si>
    <t>016　6</t>
  </si>
  <si>
    <t>赤血球・好中球表面抗原検査 　320点</t>
  </si>
  <si>
    <t>270点から増点</t>
  </si>
  <si>
    <t>グロブリンクラス別ウイルス抗体価</t>
  </si>
  <si>
    <t>旧39番が廃止され、グロブリンクラス別ウイルス抗体価に組み込まれた。</t>
  </si>
  <si>
    <t>007 22</t>
  </si>
  <si>
    <t>CK-MB(免疫阻害法・蛋白量測定)</t>
  </si>
  <si>
    <t>方法が並記された。</t>
  </si>
  <si>
    <t>動物使用検査 170点</t>
  </si>
  <si>
    <t>経過措置として、保険収載廃止。</t>
  </si>
  <si>
    <t>015 15</t>
  </si>
  <si>
    <t>保険収載廃止。</t>
  </si>
  <si>
    <t>015 21</t>
  </si>
  <si>
    <t>Bence Jones蛋白同定(尿)</t>
  </si>
  <si>
    <t>008 19</t>
  </si>
  <si>
    <t>脳性Na利 尿ペプチド前駆体N端フラグメント(NT-proBNP)</t>
  </si>
  <si>
    <t>BNPとNT-proBNPは同点数になり、増点されなかった。</t>
  </si>
  <si>
    <t>007 29</t>
  </si>
  <si>
    <t>心筋トロポニンT</t>
  </si>
  <si>
    <t>心筋トロポニンTとIは同点数になり、増点されなかった。</t>
  </si>
  <si>
    <t>アルブミン(BCP改良法・B CG法)</t>
  </si>
  <si>
    <t>ADAMTS13インヒビター　1000点</t>
  </si>
  <si>
    <t>600点から増点</t>
  </si>
  <si>
    <t>血液採取（1日につき）　1静脈　35点</t>
  </si>
  <si>
    <t>30点から増点</t>
  </si>
  <si>
    <t>００６－16</t>
  </si>
  <si>
    <t>ＪＡＫ２遺伝子検査 2,504点 （新設）</t>
    <phoneticPr fontId="2"/>
  </si>
  <si>
    <t>310-1</t>
  </si>
  <si>
    <t xml:space="preserve"> バルーン内視鏡によるもの 6,800点</t>
  </si>
  <si>
    <t>N003-2</t>
  </si>
  <si>
    <t xml:space="preserve">１ 手術中の場合（１手術につき） 450点　
２ 検査中の場合（１検査につき） 450点
</t>
  </si>
  <si>
    <t>(５) 区分番号「Ｄ２８３」発達及び知能検査の「２」とは、ＭＣＣベビーテスト、ＰＢＴ ピクチュア・ブロック知能検査、新版Ｋ式発達検査、ＷＰＰＳＩ知能診断検査、全訂版 田中ビネー知能検査、田中ビネー知能検査Ⅴ、鈴木ビネー式知能検査、ＷＩＳＣ－Ｒ知 能検査、ＷＡＩＳ－Ｒ成人知能検査（ＷＡＩＳを含む。）、大脇式盲人用知能検査、ベ イリー発達検査及びＶｉｎｅｌａｎｄ－Ⅱ日本版のことをいう。</t>
  </si>
  <si>
    <t>３ 操作と処理が極めて複雑なもの 450点で要望したが、 ２ 操作が複雑なもの 280点 であった</t>
  </si>
  <si>
    <t xml:space="preserve">Ｃ１６１ 注入ポンプ加算　　1,250点　　　　　　　　注 在宅中心静脈栄養法、在宅成分栄養経管栄養法若しくは在宅小児経管栄養法を行っている入院中の患者以外の患者、在宅における鎮痛療法若しくは悪性腫瘍の化学療法を行っている入院中の患者以外の末期の患者又は別に厚生労働大臣が定める注射薬の自己注射を行っている入院中の患者以外の患者に対して、注入ポンプを使用した場合に、２月に２回に限り、第１款の所定点数に加算する。
</t>
  </si>
  <si>
    <t>月に1回の算定を前提としたC161注入ポンプ加算が、2月に2回に限り算定できるようになった。</t>
  </si>
  <si>
    <t>常勤医師に関する要件緩和。５年経験を有する常勤医師は必須であるが、もう１名については非常勤医師２名の組合せを可能とした。但し治療は年間50例まで。</t>
  </si>
  <si>
    <t>(前略)また、週３日以上常態として勤務しており、かつ、所定労働時間が週22 時間以上の勤務を行っている専任の非常勤医師を２名以上組み合わせることにより、常勤医師の勤務時間帯と同じ時間帯にこれらの非常勤医師が配置されている場合には、当該医師の実労働時間を常勤換算し常勤医師数に算入することができる。ただし、常勤換算し常勤医師数に算入することができるのは、常勤配置のうち１名（放射線治療の経験を５年以上有する者１名を除く。）に限る。また、この場合には強度変調放射線治療（ＩＭＲＴ）は年間50 例を限度として実施できる。</t>
    <phoneticPr fontId="2"/>
  </si>
  <si>
    <t>M 放射線治療</t>
  </si>
  <si>
    <t>001-3</t>
  </si>
  <si>
    <t>定位放射線治療における頭頸部に対する治療については、頭頸部腫瘍（頭蓋内腫瘍を含む。）及び脳動静脈奇形に対して行った場合にのみ算定し、体幹部に対する治療については、原発病巣が直径５センチメートル以下であり転移病巣のない原発性肺癌、原発性肝癌又は原発性腎癌、３個以内で他病巣のない転移性肺癌又は転移性肝癌、転移病巣のない限局性の前立腺癌又は膵癌、直径５センチメートル以下の転移性脊椎腫瘍、５個以内のオリゴ転移及び脊髄動静脈奇形（頸部脊髄動静脈奇形を含む。）に対して行った場合にのみ算定し、数か月間の一連の治療過程に複数回の治療を行った場合であっても、所定点数は１回のみ算定する。</t>
  </si>
  <si>
    <t>体幹部定位照射適応拡大
・転移病巣のない限局性の膵癌
・直径５センチメートル以下の転移性脊椎腫瘍
・５個以内のオリゴ転移</t>
  </si>
  <si>
    <t>004-2</t>
  </si>
  <si>
    <t>２ 腔内照射
イ高線量率イリジウム照射を行った場合又は新型コバルト小線源治療装置を用いた場合 12,000点</t>
  </si>
  <si>
    <t>10,000点⇒12,000点の増点
(要望は20,000点)</t>
  </si>
  <si>
    <t>Ｍ００４ 密封小線源治療（一連につき）
注８ 別に厚生労働大臣が定める施設基準に適合しているものとして地方厚生局長等に届け出た保険医療機関において、放射線治療を専ら担当する常勤の医師が画像誘導密封小線源治療（ＩＧＢＴ）（２のイに係るものに限る。）を行った場合には、画像誘導密封小線源治療加算として、一連につき1,200点を所定点数に加算する。</t>
  </si>
  <si>
    <t>400点⇒1,200点の増点
(要望は10,000点)</t>
  </si>
  <si>
    <t>001-2-8</t>
  </si>
  <si>
    <t>１ 別に厚生労働大臣が定める施設基準に適合しているものとして地方厚生局長等 に届け出た保険医療機関において、放射線治療を要する入院中の患者以外の患者 に対して、放射線治療の実施に関し必要な診療を行った場合に、７日間に１回に 限り算定する。
２ 外来放射線照射診療料を算定する日から起算して７日以内の期間に４日以上の 放射線治療を予定していない場合には、所定点数の100分の50に相当する点数に より算定する。
３ 外来放射線照射診療料を算定する日から起算して７日以内の期間においては、 当該放射線治療の実施に係る区分番号Ａ０００に掲げる初診料、区分番号Ａ００ １に掲げる再診料、区分番号Ａ００２に掲げる外来診療料及び区分番号Ａ００３ に掲げるオンライン診療料は、算定しない。</t>
  </si>
  <si>
    <t>292点⇒297点の増点
(提案した要望は反映されなかった。
認定看護師加算として360点を要望)</t>
  </si>
  <si>
    <t>Ｍ００１ 体外照射
３ 強度変調放射線治療（ＩＭＲＴ） 3,000点
（点数に変更無し）
注１ 別に厚生労働大臣が定める施設基準に適合しているものとして地方厚生局長等に届け出た保険医療機関において、別に厚生労働大臣が定める患者に対して、放射線治療を実施した場合に算定する。
２ 別に厚生労働大臣が定める施設基準に適合しているものとして地方厚生局長等に届け出た保険医療機関において、１回の線量が2.5Ｇｙ以上の前立腺照射を行った場合は、１回線量増加加算として、1,000点を所定点数に加算する。</t>
  </si>
  <si>
    <t>この注2は、従前「M001体外照射」全体に対し該当させていたが、IMRTのみに限定された注記となった。同様に記載整備として、
Ｍ００１ 体外照射
(４) １回線量増加加算
ウ 「３」強度変調放射線治療（ＩＭＲＴ）の「注２」の１回線量増加加算は、強度変調放射線治療（ＩＭＲＴ）を行う場合であって、「注４」の「ハ」（画像誘導放射線治療加算（腫瘍の位置情報によるもの））を算定する場合に限り算定する。
を追加。内容に変更はなし。
（提案した要望は反映されなかった。
限局性でない症例に対するIMRTは「4門以上の照射、運動照射又は原体照射」で算定可能とすることを要望）</t>
  </si>
  <si>
    <t>200 放射線治療用合成吸収性材料
(１) ハイドロゲル型196,000円
(２) シート型516,000円
(１) ハイドロゲル型
ア 前立腺癌の放射線治療に際し、直腸の吸収線量を減少させることを目的として使用した場合に限り算定できる。
イ は、関係学会の定める診療に関する指針に従って使用した場合に限り算定 できる。
ウ StageⅠ又はⅡ以外の前立腺癌患者に使用した場合には、ハイドロゲル型の対象とならない患者ではないことについて診療報酬明細書の摘要欄に記載すること。
(２) シート型
ア 近接する消化管等のため粒子線治療の実施が困難な患者に対して、腹腔内又は骨盤内の悪性腫瘍（後腹膜腫瘍を含む）と消化管等との間隙を確保するために使用した場合に限り、一連の治療につき１枚を限度として算定できる。
イ 関係学会の定める診療に関する指針に従って使用した場合に限り算定できる。</t>
  </si>
  <si>
    <t>準用点数から新設された。
（また、放射線治療用吸収剤としては、
Ｋ００７－３ 放射線治療用合成吸収性材料留置術
14,290点
（処置）
Ｊ０４３－７ 経会陰的放射線治療用材料局所注入 
1,400点（救急処置）
も準用点数から新設された。）</t>
  </si>
  <si>
    <t>第83の3 強度変調放射線治療（ＩＭＲＴ)に関する施設基準
第83の4 画像誘導放射線治療加算に関する施設基準
第83の5 体外照射呼吸性移動対策加算の施設基準
第84 定位放射線治療に関する施設基準
第84 の２の２ 粒子線治療に関する施設基準
第84 の２の４粒子線治療医学管理加算に関する施設基準
第84 の２の５ 画像誘導密封小線源治療加算に関する施設基準
に関する人的要件記載事項の変更</t>
  </si>
  <si>
    <t>粒子線治療医学管理加算に関する医学物理士等の兼任可能業務の追加または追加がなされた。</t>
  </si>
  <si>
    <t>30 婦人科特定疾患治療管理料　250点
注１ 婦人科又は産婦人科を標榜する保険医療機関において、入院中の患者以外の器質性月経困難症の患者であって、ホルモン剤（器質性月経困難症に対して投与されたものに限る。）を投与している患者に対して、婦人科又は産婦人科を担当する医師が、患者の同意を得て、計画的な医学管理を継続して行い、かつ、療養上必要な指導を行った場合に、３月に１回に限り算定する。
２ 区分番号Ａ０００に掲げる初診料を算定する初診の日に行った指導又は当該初診の日から１月以内に行った指導の費用は、初診料に含まれるものとする。</t>
  </si>
  <si>
    <t>子宮内膜症管理料ということで申請していましたが器質性月経困難症が対象ということでほぼ要望どおりです。</t>
  </si>
  <si>
    <t>023  9,10</t>
  </si>
  <si>
    <t>注　ＨＰＶ核酸検出については、別に厚生労働大臣が定める施設基準に適合しているものとして地方厚生局長等に届け出た保険医療機関において、細胞診によりベセスダ分類がＡＳＣ－ＵＳと判定された患者又は過去に区分番号Ｋ８６７に掲げる子宮頸部（腟部）切除術、区分番号Ｋ８６７－３に掲げる子宮頸部摘出術（腟けいちつけいちつ部切断術を含む。）若しくは区分番号Ｋ８６７－４に掲げる子宮頸部異形成上皮けい又は上皮内癌レーザー照射治療を行った患者に対して行った場合に限り算定する</t>
  </si>
  <si>
    <t>検査適応にレーザー照射治療が追加された。</t>
  </si>
  <si>
    <t>細胞診と同日の検査不可の規定が削除された。</t>
  </si>
  <si>
    <t>038-4-2</t>
  </si>
  <si>
    <t>導入期加算1は300点から200点に減点、加算2は400点から500点に増額されたが移植の算定要件（移植新規登録と移植で透析離脱例が前年度3例以上）が厳しすぎる。</t>
  </si>
  <si>
    <t>現在Q&amp;Aで問い合わせ中</t>
  </si>
  <si>
    <t>公認心理師が行った場合には200点を算定：半ば新設の形だと思います。公認心理師が保険請求可能になり大変喜ばしいです。今後､小児科､精神科､ﾘﾊﾋﾞﾘﾃｰｼｮﾝ（発達・高次脳機能等）の各領域でも診療報酬請求可能となることを願います。</t>
  </si>
  <si>
    <t>小児特定疾患ｶｳﾝｾﾘﾝｸﾞ料：２年間の期限を延長､18歳までの年齢制限を20歳までとする､の２点の要望は今後も継続すべきだと思います（日本小児神経学会・日本小児心身医学会、心身医学会・小児科学会、小児科医会　共同提案）</t>
  </si>
  <si>
    <t xml:space="preserve">Ｋ９２４－３ </t>
  </si>
  <si>
    <t xml:space="preserve">別に厚生労働大臣が定める施設基準に適合して いるものとして地方厚生局長等に届け出た保険医 療機関において、同種クリオプレシピテートを用 いた場合に算定する。 </t>
  </si>
  <si>
    <t>日本痛風・尿酸核酸学会</t>
  </si>
  <si>
    <t>H. pyloriの除菌療法において、H. pyloriがクラリスロマイシン耐性と判明している場合に、メトロニダゾールを含む二次除菌レジメンを一次除菌から用いる。</t>
    <phoneticPr fontId="2"/>
  </si>
  <si>
    <t xml:space="preserve">医学的な必要性から、一連の治療過程後に再度、当該 療法を行う場合は、２月に１回、２回を限度と して算定する。 </t>
  </si>
  <si>
    <t>増点はされなかったが、一連＞回数が最大3回までとなった</t>
  </si>
  <si>
    <t>クラミジア・トラコマチス核酸検出</t>
  </si>
  <si>
    <t>G 注射</t>
  </si>
  <si>
    <t>通則6</t>
  </si>
  <si>
    <t>厚生労働省　令和2年度診療報酬改定について　第3　 関係法令等　 (2)　1
第６部注射
通則６ 区分番号Ｇ００１に掲げる静脈内注射、Ｇ００２に掲げる動脈注射、Ｇ００３に掲げる抗悪
性腫瘍剤局所持続注入、Ｇ００３－３に掲げる肝動脈塞栓を伴う抗悪性腫瘍剤肝動脈内注入、
Ｇ００４に掲げる点滴注射、Ｇ００５に掲げる中心静脈注射又はＧ００６に掲げる植込型カテーテルによる中心静脈注射について、別に厚生労働大臣が定める施設基準に適合しているものとして地方厚生局長等に届け出た保険医療機関において、入院中の患者以外の患者であって、悪性腫瘍等の患者であるものに対して、治療の開始に当たり注射の必要性、危険性等について文書により説明を行った上で化学療法を行った場合は、当該基準に係る区分に従い、次に掲げる点数を、それぞれ１日につき前各号により算定した点数に加算する。
診療報酬の算定方法の一部改正に伴う実施上の留意事項について(通知)　 令和2年3月5日　保医発0305第1号　（368ページ）
(４) 「(２)」に掲げる抗悪性腫瘍剤以外の薬剤を注射した場合は、次に掲げるいずれかの投与を行った場合に限り算定する。
オ 全身性エリテマトーデスの患者に対してベリムマブ製剤を投与した場合</t>
    <phoneticPr fontId="2"/>
  </si>
  <si>
    <t>日本結核・非結核性抗酸菌症学会</t>
  </si>
  <si>
    <t>日本痛風・尿酸核酸学会</t>
    <phoneticPr fontId="2"/>
  </si>
  <si>
    <t>日本呼吸療法医学会</t>
  </si>
  <si>
    <t>日本在宅医療連合学会</t>
  </si>
  <si>
    <t>039（17）</t>
  </si>
  <si>
    <t>当該療法の対象となる家族性高コレステロール血症については、次のいずれかに該当する者のうち、黄色腫を伴い、負荷心電図及び血管撮影により冠状動脈硬化が明らかな場合であり、維持療法としての当該療法の実施回数は週１回を限度として算定する。
ア 空腹時定常状態の血清ＬＤＬコレステロール値が370mg/dＬを超えるホモ接合体の者
イ 薬物療法を行っても血清ＬＤＬコレステロール値が170mg/dＬ以下に下がらないヘテロ接合体の者</t>
  </si>
  <si>
    <t>総コレステロールからLDLコレステロールへの変更の要望が認められた。</t>
    <rPh sb="0" eb="1">
      <t>ソウ</t>
    </rPh>
    <rPh sb="22" eb="24">
      <t>ヘンコウ</t>
    </rPh>
    <rPh sb="25" eb="27">
      <t>ヨウボウ</t>
    </rPh>
    <rPh sb="28" eb="29">
      <t>ミト</t>
    </rPh>
    <phoneticPr fontId="2"/>
  </si>
  <si>
    <t>D239</t>
  </si>
  <si>
    <t>3000点で要望したが1500点で認められた。それでもこれまでに比べれば大きな進歩であり、概ね満足している。</t>
  </si>
  <si>
    <t>4 単線維筋電図（一連につき） 1500点
4について、別に厚生労働大臣が定める施設基準に適合しているものとして地方厚生局長等に届け出た保険医療機関において行われる場合に限り算定する</t>
    <phoneticPr fontId="2"/>
  </si>
  <si>
    <t>Ｊ０３４－２</t>
  </si>
  <si>
    <t>(４) 経鼻薬剤投与を行う場合は、レボドパ・カルビドパ水和物製剤を投与する目的の場合に限り算定する。なお、この場合の画像診断及び内視鏡等の費用は、当該点数の算定日に限り算定する</t>
  </si>
  <si>
    <t>C107-2</t>
  </si>
  <si>
    <t>以前は「又は患者の状態を踏まえた療養方針について診療録に記載した場合」が、なかったが、今回、実証研究の結果に基ずいて付記された。しかしながら、要求した診療報酬は260点であったが、旧来と同じ150点であった。また、同じ在宅持続陽圧呼吸療法指導管理料２の対象であるASVについては加算が認められなかった。</t>
  </si>
  <si>
    <t>C103-2</t>
  </si>
  <si>
    <t>①本加算の算定条件でモニタリングが必須とされている項目から「血圧」が除外され「機器の 使用時間及び酸素流量」が挿入、施設基準で「緊急時の対応を行う際の必要な体制が整備されていること」が削除</t>
  </si>
  <si>
    <t>②150点から1000点への増点、③遠隔モニタリングの結果についてオンライン診察を行なった場合、システム料金を別途徴収可能とする。⇒点数については提案内容反映されず</t>
  </si>
  <si>
    <r>
      <t>「在宅持続陽圧呼吸療法指導管理料２の対象で、かつ、持続陽圧呼吸療法（ＣＰＡＰ）を実施している入院中の患者以外の患者について、前回受診月の翌月から今回受診月の前月までの期間、使用時間等の着用状況、無呼吸低呼吸指数等がモニタリング可能な情報通信機器を活用して、定期的なモニタリングを行った上で、状況に応じ、療養上必要な指導を行った場合</t>
    </r>
    <r>
      <rPr>
        <u/>
        <sz val="10"/>
        <rFont val="Yu Gothic Medium"/>
        <family val="3"/>
        <charset val="128"/>
      </rPr>
      <t>又は患者の状態を踏まえた療養方針について診療録に記載した場合</t>
    </r>
    <r>
      <rPr>
        <sz val="10"/>
        <rFont val="Yu Gothic Medium"/>
        <family val="3"/>
        <charset val="128"/>
      </rPr>
      <t>に、２月を限度として来院時に算定することができる。」と下線部が改定された。また、施設基準の一部「緊急時の対応を行う際の必要な体制が整備されていること」が削除された。</t>
    </r>
    <phoneticPr fontId="2"/>
  </si>
  <si>
    <t>003-2</t>
  </si>
  <si>
    <t>疾患別リハビリテーション料へおｎ加算ではなく、実施計画書への加算として反映された。</t>
  </si>
  <si>
    <t>001-9</t>
  </si>
  <si>
    <t>身体および精神障害者手帳取得患者への拡大はなかったが、急性発症した脳卒中患者、難病患者への適応が拡大された。</t>
  </si>
  <si>
    <t>007-2</t>
  </si>
  <si>
    <t>外来患者への対象拡大はなかった。</t>
  </si>
  <si>
    <t>一部のがん患者については、がん患者リハビリテーション料の算定ができなかったが、すべてのがん患者へ適応が拡大された。</t>
    <rPh sb="51" eb="53">
      <t>カクダイ</t>
    </rPh>
    <phoneticPr fontId="2"/>
  </si>
  <si>
    <t>A230-3</t>
  </si>
  <si>
    <t xml:space="preserve">306,308,310,312,313,317,325
</t>
  </si>
  <si>
    <t>３才以上６才未満の幼児に対し上記の区分番号に掲げる検査を行った場合は、幼児加算として、各区分に掲げる所定点数に所定点数の100分の40に相当する点数を加算する。</t>
  </si>
  <si>
    <t>小児消化器内視鏡ガイドライン2017　診断治療社、外保連試案2018 あり、小児内視鏡のうち消化器内視鏡のみ</t>
  </si>
  <si>
    <t>認知機能障害の重症度判定を行う際には客観性が求められる．臨床的認知症尺度（Clinical Dementia Rating: CDR）は記憶，見当識，判断力と問題解決能力，地域社会活動能力，家庭生活と趣味／関心，日常生活動作の介護必要度の6領域に関する情報を収集し，各々の障害度のランク付けを行い，最終的に認知機能障害の総合的重症度の決定する評価法である．この評価法に保険収載を求める理由は2点である．１）CDRを使用するためには医学的に正しい情報を収集する必要があり，専門職の知識・技量が求められる．２）最終的に認知障害の重症度判定を行うためにはCDRが求める手順に熟知する必要がある．</t>
  </si>
  <si>
    <t>006-18</t>
  </si>
  <si>
    <t>BRCA1/2遺伝子検査
１　腫瘍細胞を検体とするもの　20,200点
２　血液を検体とするもの　20,200点
注　別に厚生労働大臣が定める施設基準に適合している者として地方厚生局長等に届け出た保険医療機関において実施した場合に限り算定する。</t>
  </si>
  <si>
    <t>提案した複数の遺伝子の遺伝学的検査のうち、BRCA1およびBRCA2の検査のみが保険収載された。</t>
  </si>
  <si>
    <t>006-4</t>
  </si>
  <si>
    <t>(１) 遺伝学的検査は以下の遺伝子疾患が疑われる場合に行うものとし、原則として患者１人につき１回に限り算定できる。ただし、２回以上実施する場合は、その医療上の必要性について診療報酬明細書の摘要欄に記載する。
ア ＰＣＲ法、ＤＮＡシーケンス法、ＦＩＳＨ法又はサザンブロット法による場合に算定できるもの
① デュシェンヌ型筋ジストロフィー、ベッカー型筋ジストロフィー及び家族性アミロイドーシス
② 福山型先天性筋ジストロフィー及び脊髄性筋萎縮症
③ 栄養障害型表皮水疱症及び先天性ＱＴ延長症候群
イ ＰＣＲ法による場合に算定できるもの
① 球脊髄性筋萎縮症
② ハンチントン病、網膜芽細胞腫、甲状腺髄様癌及び多発性内分泌腫瘍症１型
ウ ア、イ、エ及びオ以外のもの
① 筋強直性ジストロフィー及び先天性難聴
② フェニルケトン尿症、ホモシスチン尿症、シトルリン血症（１型）、アルギノコハク酸血症、イソ吉草酸血症、ＨＭＧ血症、複合カルボキシラーゼ欠損症、グルタル酸血症１型、ＭＣＡＤ欠損症、ＶＬＣＡＤ欠損症、ＣＰＴ１欠損症、隆起性皮膚線維肉腫及び先天性銅代謝異常症
③ メープルシロップ尿症、メチルマロン酸血症、プロピオン酸血症、メチルクロトニルグリシン尿症、ＭＴＰ（ＬＣＨＡＤ）欠損症、色素性乾皮症、ロイスディーツ症候群及び家族性大動脈瘤・解離
エ 別に厚生労働大臣が定める施設基準に適合しているものとして地方厚生（支）局長に届け出た保険医療機関において検査が行われる場合に算定できるもの
① ライソゾーム病（ムコ多糖症Ⅰ型、ムコ多糖症Ⅱ型、ゴーシェ病、ファブリ病及びポンペ病を含む。）及び脆弱Ｘ症候群
② プリオン病、クリオピリン関連周期熱症候群、神経フェリチン症、先天性大脳白質形成不全症（中枢神経白質形成異常症を含む。）、環状 20 番染色体症候群、ＰＣＤＨ 19 関連症候群、低ホスファターゼ症、ウィリアムズ症候群、アペール症候群、ロスムンド・トムソン症候群、プラダー・ウィリ症候群、１ｐ36 欠失症候群、４ｐ欠失症候群、５ｐ欠失症候群、第 14 番染色体父親性ダイソミー症候群、アンジェルマン症候群、スミス・マギニス症候群、22ｑ11.2 欠失症候群、エマヌエル症候群、脆弱Ｘ症候群関連疾患、ウォルフラム症候群、高ＩｇＤ症候群、化膿性無菌性関節炎・壊疽性膿皮症・アクネ症候群、先天異常症候群、副腎皮質刺激ホルモン不応症、ＤＹＴ１ジストニア、ＤＹＴ６ジストニア／ＰＴＤ、ＤＹＴ８ジストニア／ＰＮＫＤ１、ＤＹＴ11 ジストニア／ＭＤＳ、ＤＹＴ12／ＲＤＰ／ＡＨＣ／ＣＡＰＯＳ及びパントテン酸キナーゼ関連神経変性症／ＮＢＩＡ１
③ 神経有棘赤血球症、先天性筋無力症候群、原発性免疫不全症候群、ペリー症候群、クルーゾン症候群、ファイファー症候群、アントレー・ビクスラー症候群、タンジール病、先天性赤血球形成異常性貧血、若年発症型両側性感音難聴、尿素サイクル異常症、マルファン症候群、血管型エーラスダンロス症候群、遺伝性自己炎症疾患及びエ
プスタイン症候群
オ 臨床症状や他の検査等では診断がつかない場合に、別に厚生労働大臣が定める施設基準に適合しているものとして地方厚生（支）局長に届け出た保険医療機関において検査が行われる場合に算定できるもの
① ＴＮＦ受容体関連周期性症候群、中條－西村症候群及び家族性地中海熱
② ソトス症候群、ＣＰＴ２欠損症、ＣＡＣＴ欠損症、ＯＣＴＮ－２異常症、シトリン欠損症、非ケトーシス型高グリシン血症、β－ケトチオラーゼ欠損症、メチルグルタコン酸血症、グルタル酸血症２型、先天性副腎低形成症、ＡＴＲ－Ｘ症候群、ハッチンソン・ギルフォード症候群、軟骨無形成症、ウンフェルリヒト・ルンドボルグ病、ラフォラ病、セピアプテリン還元酵素欠損症、芳香族Ｌ－アミノ酸脱炭酸
酵素欠損症、オスラー病、ＣＦＣ症候群、コステロ症候群、チャージ症候群、リジン尿性蛋白不耐症、副腎白質ジストロフィー、ブラウ症候群、瀬川病、鰓耳腎症候群、ヤング・シンプソン症候群、先天性腎性尿崩症、ビタミンＤ依存性くる病／骨軟化症、ネイルパテラ症候群（爪膝蓋症候群）／ＬＭＸ１Ｂ関連腎症、グルコーストランスポーター１欠損症、甲状腺ホルモン不応症、ウィーバー症候群、コフィン
・ローリー症候群、モワット・ウィルソン症候群、肝型糖原病（糖原病Ⅰ型、Ⅲ型、Ⅵ型、Ⅸa 型、Ⅸb 型、Ⅸc 型、Ⅳ型）、筋型糖原病（糖原病Ⅲ型、Ⅳ型、Ⅸd 型）、先天性プロテインＣ欠乏症、先天性プロテインＳ欠乏症及び先天性アンチトロンビン欠乏症
③ ドラベ症候群、コフィン・シリス症候群、歌舞伎症候群、肺胞蛋白症（自己免疫性又は先天性）、ヌーナン症候群、骨形成不全症、脊髄小脳変性症（多系統萎縮症を除く）、古典型エーラス・ダンロス症候群、非典型溶血性尿毒症症候群、アルポート症候群、ファンコニ貧血、遺伝性鉄芽球性貧血、アラジール症候群及びルビンシュタイン・テイビ症候群
(２) 検査の実施に当たっては、個人情報保護委員会・厚生労働省「医療・介護関係事業者における個人情報の適切な取扱いのためのガイダンス」（平成29 年４月）及び関係学会による「医療における遺伝学的検査･診断に関するガイドライン」（平成23 年２月）を遵守すること。
(３) (１)のエ及びオに掲げる遺伝子疾患に対する検査については、(２)に掲げるガイダンス及びガイドラインに加え、別に厚生労働大臣が定める施設基準に適合しているものとして地方厚生（支）局長に届け出た保険医療機関において行われる場合に限り算定する。
(４) (１)のオに掲げる遺伝子疾患に対する検査を実施する場合には、臨床症状や他の検査等では当該疾患の診断がつかないこと及びその医学的な必要性を診療報酬明細書の摘要欄に記載する。
(５) 「１」の「処理が容易なもの」とは、(１)のアからオまでの①に掲げる遺伝子疾患の検査のことをいう。
(６) 「２」の「処理が複雑なもの」とは、(１)のアからオまでの②に掲げる遺伝子疾患の検査のことをいう。
(７) 「３」の「処理が極めて複雑なもの」とは、(１)のア及びウからオまでの③に掲げる遺伝子疾患の検査のことをいう。</t>
  </si>
  <si>
    <t>提案した複数の疾患のうち指定難病のものが遺伝学的検査として保険収載された。</t>
  </si>
  <si>
    <t>I 精神科専門療法</t>
  </si>
  <si>
    <t>I006-2</t>
  </si>
  <si>
    <t>依存症集団療法（1回につき）
１　薬物依存症の場合　340点
２　ギャンブル依存症の場合　300点
注1　１については、別に厚生労働大臣が定める施設基準に適合しているものとして地方厚生局長等に届け出た保険医療機関において、薬物依存症の患者であって、入院中の患者以外のものに対して、集団療法を実施した場合に、治療開始日から起算して6月を限度として、週1回に限り算定する。ただし、精神科の医師が特に必要性を認め、治療開始日から起算して6月を超えて実施した場合には、治療開始日から起算して2年を限度として、更に週1回かつ計24回に限り算定できる。
２　２については、別に厚生労働大臣が定める施設基準に適合しているものとして地方厚生局長等に届け出た保険医療機関において、ギャンブル依存症の患者であって、入院中の患者以外のものに対して、集団療法を実施した場合に、治療開始日から起算して3月を限度として、2週間に1回に限り算定する。
３　依存症集団療法と同一日に行う他の精神科専門療法は、所定点数に含まれるものとする。</t>
    <rPh sb="0" eb="3">
      <t>イゾンショウ</t>
    </rPh>
    <rPh sb="3" eb="5">
      <t>シュウダン</t>
    </rPh>
    <rPh sb="5" eb="7">
      <t>リョウホウ</t>
    </rPh>
    <rPh sb="9" eb="10">
      <t>カイ</t>
    </rPh>
    <rPh sb="17" eb="19">
      <t>ヤクブツ</t>
    </rPh>
    <rPh sb="19" eb="21">
      <t>イゾン</t>
    </rPh>
    <rPh sb="21" eb="22">
      <t>ショウ</t>
    </rPh>
    <rPh sb="23" eb="25">
      <t>バアイ</t>
    </rPh>
    <rPh sb="29" eb="30">
      <t>テン</t>
    </rPh>
    <rPh sb="38" eb="41">
      <t>イゾンショウ</t>
    </rPh>
    <rPh sb="42" eb="44">
      <t>バアイ</t>
    </rPh>
    <rPh sb="48" eb="49">
      <t>テン</t>
    </rPh>
    <rPh sb="50" eb="51">
      <t>チュウ</t>
    </rPh>
    <rPh sb="60" eb="61">
      <t>ベツ</t>
    </rPh>
    <rPh sb="62" eb="64">
      <t>コウセイ</t>
    </rPh>
    <rPh sb="64" eb="66">
      <t>ロウドウ</t>
    </rPh>
    <rPh sb="66" eb="68">
      <t>ダイジン</t>
    </rPh>
    <rPh sb="69" eb="70">
      <t>サダ</t>
    </rPh>
    <rPh sb="72" eb="74">
      <t>シセツ</t>
    </rPh>
    <rPh sb="74" eb="76">
      <t>キジュン</t>
    </rPh>
    <rPh sb="77" eb="79">
      <t>テキゴウ</t>
    </rPh>
    <rPh sb="88" eb="90">
      <t>チホウ</t>
    </rPh>
    <rPh sb="90" eb="92">
      <t>コウセイ</t>
    </rPh>
    <rPh sb="92" eb="94">
      <t>キョクチョウ</t>
    </rPh>
    <rPh sb="94" eb="95">
      <t>ナド</t>
    </rPh>
    <rPh sb="96" eb="97">
      <t>トド</t>
    </rPh>
    <rPh sb="98" eb="99">
      <t>デ</t>
    </rPh>
    <rPh sb="100" eb="102">
      <t>ホケン</t>
    </rPh>
    <rPh sb="102" eb="104">
      <t>イリョウ</t>
    </rPh>
    <rPh sb="104" eb="106">
      <t>キカン</t>
    </rPh>
    <rPh sb="111" eb="113">
      <t>ヤクブツ</t>
    </rPh>
    <rPh sb="113" eb="115">
      <t>イゾン</t>
    </rPh>
    <rPh sb="115" eb="116">
      <t>ショウ</t>
    </rPh>
    <rPh sb="117" eb="119">
      <t>カンジャ</t>
    </rPh>
    <rPh sb="124" eb="127">
      <t>ニュウインチュウ</t>
    </rPh>
    <rPh sb="128" eb="130">
      <t>カンジャ</t>
    </rPh>
    <rPh sb="130" eb="132">
      <t>イガイ</t>
    </rPh>
    <rPh sb="136" eb="137">
      <t>タイ</t>
    </rPh>
    <rPh sb="140" eb="142">
      <t>シュウダン</t>
    </rPh>
    <rPh sb="142" eb="144">
      <t>リョウホウ</t>
    </rPh>
    <rPh sb="145" eb="147">
      <t>ジッシ</t>
    </rPh>
    <rPh sb="149" eb="151">
      <t>バアイ</t>
    </rPh>
    <rPh sb="153" eb="155">
      <t>チリョウ</t>
    </rPh>
    <rPh sb="155" eb="157">
      <t>カイシ</t>
    </rPh>
    <rPh sb="157" eb="158">
      <t>ビ</t>
    </rPh>
    <rPh sb="160" eb="162">
      <t>キサン</t>
    </rPh>
    <rPh sb="165" eb="166">
      <t>ガツ</t>
    </rPh>
    <rPh sb="167" eb="169">
      <t>ゲンド</t>
    </rPh>
    <rPh sb="173" eb="174">
      <t>シュウ</t>
    </rPh>
    <rPh sb="175" eb="176">
      <t>カイ</t>
    </rPh>
    <rPh sb="177" eb="178">
      <t>カギ</t>
    </rPh>
    <rPh sb="179" eb="181">
      <t>サンテイ</t>
    </rPh>
    <rPh sb="188" eb="191">
      <t>セイシンカ</t>
    </rPh>
    <rPh sb="192" eb="194">
      <t>イシ</t>
    </rPh>
    <rPh sb="195" eb="196">
      <t>トク</t>
    </rPh>
    <rPh sb="197" eb="200">
      <t>ヒツヨウセイ</t>
    </rPh>
    <rPh sb="201" eb="202">
      <t>ミト</t>
    </rPh>
    <rPh sb="204" eb="206">
      <t>チリョウ</t>
    </rPh>
    <rPh sb="206" eb="208">
      <t>カイシ</t>
    </rPh>
    <rPh sb="208" eb="209">
      <t>ビ</t>
    </rPh>
    <rPh sb="211" eb="213">
      <t>キサン</t>
    </rPh>
    <rPh sb="216" eb="217">
      <t>ガツ</t>
    </rPh>
    <rPh sb="218" eb="219">
      <t>コ</t>
    </rPh>
    <rPh sb="221" eb="223">
      <t>ジッシ</t>
    </rPh>
    <rPh sb="225" eb="227">
      <t>バアイ</t>
    </rPh>
    <rPh sb="230" eb="232">
      <t>チリョウ</t>
    </rPh>
    <rPh sb="232" eb="234">
      <t>カイシ</t>
    </rPh>
    <rPh sb="234" eb="235">
      <t>ビ</t>
    </rPh>
    <rPh sb="237" eb="239">
      <t>キサン</t>
    </rPh>
    <rPh sb="242" eb="243">
      <t>ネン</t>
    </rPh>
    <rPh sb="244" eb="246">
      <t>ゲンド</t>
    </rPh>
    <rPh sb="250" eb="251">
      <t>サラ</t>
    </rPh>
    <rPh sb="252" eb="253">
      <t>シュウ</t>
    </rPh>
    <rPh sb="254" eb="255">
      <t>カイ</t>
    </rPh>
    <rPh sb="257" eb="258">
      <t>ケイ</t>
    </rPh>
    <rPh sb="260" eb="261">
      <t>カイ</t>
    </rPh>
    <rPh sb="262" eb="263">
      <t>カギ</t>
    </rPh>
    <rPh sb="264" eb="266">
      <t>サンテイ</t>
    </rPh>
    <rPh sb="280" eb="281">
      <t>ベツ</t>
    </rPh>
    <rPh sb="282" eb="284">
      <t>コウセイ</t>
    </rPh>
    <rPh sb="284" eb="286">
      <t>ロウドウ</t>
    </rPh>
    <rPh sb="286" eb="288">
      <t>ダイジン</t>
    </rPh>
    <rPh sb="289" eb="290">
      <t>サダ</t>
    </rPh>
    <rPh sb="292" eb="294">
      <t>シセツ</t>
    </rPh>
    <rPh sb="294" eb="296">
      <t>キジュン</t>
    </rPh>
    <rPh sb="297" eb="299">
      <t>テキゴウ</t>
    </rPh>
    <rPh sb="308" eb="310">
      <t>チホウ</t>
    </rPh>
    <rPh sb="310" eb="312">
      <t>コウセイ</t>
    </rPh>
    <rPh sb="312" eb="314">
      <t>キョクチョウ</t>
    </rPh>
    <rPh sb="314" eb="315">
      <t>ナド</t>
    </rPh>
    <rPh sb="316" eb="317">
      <t>トド</t>
    </rPh>
    <rPh sb="318" eb="319">
      <t>デ</t>
    </rPh>
    <rPh sb="320" eb="322">
      <t>ホケン</t>
    </rPh>
    <rPh sb="322" eb="324">
      <t>イリョウ</t>
    </rPh>
    <rPh sb="324" eb="326">
      <t>キカン</t>
    </rPh>
    <rPh sb="336" eb="339">
      <t>イゾンショウ</t>
    </rPh>
    <rPh sb="340" eb="342">
      <t>カンジャ</t>
    </rPh>
    <rPh sb="347" eb="350">
      <t>ニュウインチュウ</t>
    </rPh>
    <rPh sb="351" eb="353">
      <t>カンジャ</t>
    </rPh>
    <rPh sb="353" eb="355">
      <t>イガイ</t>
    </rPh>
    <rPh sb="359" eb="360">
      <t>タイ</t>
    </rPh>
    <rPh sb="363" eb="365">
      <t>シュウダン</t>
    </rPh>
    <rPh sb="365" eb="367">
      <t>リョウホウ</t>
    </rPh>
    <rPh sb="368" eb="370">
      <t>ジッシ</t>
    </rPh>
    <rPh sb="372" eb="374">
      <t>バアイ</t>
    </rPh>
    <rPh sb="376" eb="378">
      <t>チリョウ</t>
    </rPh>
    <rPh sb="378" eb="380">
      <t>カイシ</t>
    </rPh>
    <rPh sb="380" eb="381">
      <t>ビ</t>
    </rPh>
    <rPh sb="383" eb="385">
      <t>キサン</t>
    </rPh>
    <rPh sb="388" eb="389">
      <t>ガツ</t>
    </rPh>
    <rPh sb="390" eb="392">
      <t>ゲンド</t>
    </rPh>
    <rPh sb="397" eb="399">
      <t>シュウカン</t>
    </rPh>
    <rPh sb="401" eb="402">
      <t>カイ</t>
    </rPh>
    <rPh sb="403" eb="404">
      <t>カギ</t>
    </rPh>
    <rPh sb="405" eb="407">
      <t>サンテイ</t>
    </rPh>
    <rPh sb="413" eb="416">
      <t>イゾンショウ</t>
    </rPh>
    <rPh sb="416" eb="418">
      <t>シュウダン</t>
    </rPh>
    <rPh sb="418" eb="420">
      <t>リョウホウ</t>
    </rPh>
    <rPh sb="421" eb="423">
      <t>ドウイツ</t>
    </rPh>
    <rPh sb="423" eb="424">
      <t>ビ</t>
    </rPh>
    <rPh sb="425" eb="426">
      <t>オコナ</t>
    </rPh>
    <rPh sb="427" eb="428">
      <t>タ</t>
    </rPh>
    <rPh sb="429" eb="432">
      <t>セイシンカ</t>
    </rPh>
    <rPh sb="432" eb="434">
      <t>センモン</t>
    </rPh>
    <rPh sb="434" eb="436">
      <t>リョウホウ</t>
    </rPh>
    <rPh sb="438" eb="440">
      <t>ショテイ</t>
    </rPh>
    <rPh sb="440" eb="442">
      <t>テンスウ</t>
    </rPh>
    <rPh sb="443" eb="444">
      <t>フク</t>
    </rPh>
    <phoneticPr fontId="2"/>
  </si>
  <si>
    <t>001-2</t>
  </si>
  <si>
    <t>2 特定薬剤治療管理料 イ・ロ (略) 注1~5 (略)
6 イについては、臓器移植後の患者に対して 、免疫抑制剤の投与を行った場合は、臓器移 植を行った日の属する月を含め3月に限り、 2,740点を所定点数に加算する。9 イについては、ミコフェノール酸モフェチルを投与している臓器移植後の患者であって 、2種類以上の免疫抑制剤を投与されている ものについて、医師が必要と認め、同一暦月 に血中の複数の免疫抑制剤の濃度を測定し、 その測定結果に基づき、個々の投与量を精密 に管理した場合は、6月に1回に限り250点 を所定点数に加算する。
10 イについては、エべロリムスを投与してい る臓器移植後の患者てあって、2種類以上の 免疫抑制剤を投与されているものについて、 医師か必要と認め、同一暦月に血中の複数の 免疫抑制剤の濃度を測定し、その測定結果に 基づき、個々の投与量を精密に管理した場合 は、エべロリムスの初回投与を行った日の属 する月を含め3月に限り月1回、4月目以降 は4月に1回に限り250点を所定点数に加算 する。</t>
  </si>
  <si>
    <t>ミコフェノール酸モフェチルとエベロリムスの血中濃度加算を各月に一度ずつの依頼を行ったが、ミコフェノール酸は６月に一度、エベロリムスは4月に一度の加算に限定された。実際は、これよりも頻度が高く測定されているので、実臨床に必ずしもそぐわない結果である。</t>
  </si>
  <si>
    <t>514-4, 514-6, 605-2, 605-4, 697-5, 697-7, 709-3, 709-5, 709-6, 716-4, 716-6 780, 780-2</t>
  </si>
  <si>
    <t>同種死体肺移植術（略） Ｋ５１４－４ 同種死体肺移植術（略）注１ （略） 注１ （略）２ 抗ＨＬＡ抗体検査を行う場合には、抗ＨＬＡ （新設）抗体検査加算として、4,000点を所定点数に加算する。生体部分肺移植術（略）Ｋ５１４－６ 生体部分肺移植術（略）注１・２ （略） 注１・２ （略）３ 抗ＨＬＡ抗体検査を行う場合には、抗ＨＬＡ （新設）抗体検査加算として、4,000点を所定点数に加算する。Ｋ６０５－２ 同種心移植術（略）  注（略）２ 抗ＨＬＡ抗体検査を行う場合には、抗ＨＬＡ （新設）抗体検査加算として、4,000点を所定点数に加算する。Ｋ６０５－４ 同種心肺移植術（略） 注（略）２ 抗ＨＬＡ抗体検査を行う場合には、抗ＨＬＡ （新設）抗体検査加算として、4,000点を所定点数に加算する。Ｋ６９７－５ 生体部分肝移植術（略）３ 抗ＨＬＡ抗体検査を行う場合には、抗ＨＬＡ （新設）抗体検査加算として、4,000点を所定点数に加
算する。Ｋ６９７－７ 同種死体肝移植術（略）  注（略）２ 抗ＨＬＡ抗体検査を行う場合には、抗ＨＬＡ （新設）抗体検査加算として、4,000点を所定点数に加算する。Ｋ７０９－３ 同種死体膵移植術（略） 
３ 抗ＨＬＡ抗体検査を行う場合には、抗ＨＬＡ （新設）
抗体検査加算として、4,000点を所定点数に加算する。Ｋ７０９－５ 同種死体膵腎移植術（略） Ｋ７０９－５ 同種死体膵腎移植術（略）
３ 抗ＨＬＡ抗体検査を行う場合には、抗ＨＬＡ （新設）
抗体検査加算として、4,000点を所定点数に加算する。
Ｋ７０９－６ 同種死体膵島移植術56,490点（新設）
３ 抗ＨＬＡ抗体検査を行う場合には、抗ＨＬＡ抗体検査加算として、4,000点を所定点数に加算する。Ｋ７１６－４ 生体部分小腸移植術（略）
３ 抗ＨＬＡ抗体検査を行う場合には、抗ＨＬＡ （新設）
抗体検査加算として、4,000点を所定点数に加算する。
Ｋ７１６－６ 同種死体小腸移植術（略）
２ 抗ＨＬＡ抗体検査を行う場合には、抗ＨＬＡ （新設）
抗体検査加算として、4,000点を所定点数に加算する。Ｋ７８０同種死体腎移植術（略）
３ 抗ＨＬＡ抗体検査を行う場合には、抗ＨＬＡ （新設）
抗体検査加算として、4,000点を所定点数に加算する。
Ｋ７８０－２ 生体腎移植術（略）３ 抗ＨＬＡ抗体検査を行う場合には、抗ＨＬＡ （新設）抗体検査加算として、4,000点を所定点数に加算する。</t>
    <phoneticPr fontId="2"/>
  </si>
  <si>
    <t xml:space="preserve">Ｂ００１ </t>
  </si>
  <si>
    <t>遺伝カウンセリング加算の対象検査にＢＲＣＡ１／２遺伝子検査が追加され、医師が遺伝子検査の必要性等について文書により説明を行った場合300点が新設された</t>
  </si>
  <si>
    <t>当学会からの要望は遺伝カウンセリングの染色体検査の算定要件の拡大として提出した。それに対してBRCA1/2遺伝子の遺伝学的検査についてがん患者指導管理料が新設された。遺伝カウンセリングと類似する遺伝学的検査にかかわる指導管理がとして認められたことは一歩前進である。</t>
  </si>
  <si>
    <t>Ｄ０２６</t>
  </si>
  <si>
    <t>遺伝子関連・染色体検査判断料　100点が新設された。</t>
  </si>
  <si>
    <t>当学会からの要望は染色体検査の実施料増点が主題であったが、申請では「D006-4と整合性のとれた実施料、判断料が必要。」と記載していた。多くの疾患に係る遺伝子関連・染色体検査判断料は大きな前進である。</t>
  </si>
  <si>
    <t>152-2</t>
  </si>
  <si>
    <t>(1)イ（ロ）内因性インスリン分泌の欠乏（空腹時血清Ｃペプチドが0.5 ng/mL未満を示すものに限る。）を認め、低血糖発作を繰り返す等重篤な有害事象が起きている血糖コントロールが不安定な２型糖尿病患者であって、医師の指示に従い血糖コントロールを行う意志のある、皮下インスリン注入療法を行っている者。</t>
  </si>
  <si>
    <t>L 麻酔</t>
  </si>
  <si>
    <t>術中経食道心エコー連続監視加算は、平成30年度診療報酬改定で弁膜症に対するカテーテルを用いた経皮的心臓手術が行われる場合に、880点から1,500点への増点が認められた。対象は経皮的大動脈弁置換術(TAVI)に限られ、経皮的僧帽弁クリップ術は加算の対象外とされた。このため、今回の診療報酬改定で経皮的僧帽弁クリップ術にもこの加算を認めていただけるように申請した。厚生労働省担当者からのヒアリングの際に、経皮的僧帽弁クリップ術にこの加算が認められていないのはおかしいと指摘され、学会、厚労省の両者で確認したところ、時期は特定できないが、既に経皮的僧帽弁クリップ術にも加算が認められていたことが分かった。</t>
  </si>
  <si>
    <t>診療報酬改定への申請が認められ、それが運用される上で、対象となる治療法が追加されたにもかかわらず、これが全国の医療機関に周知されていなかったことが明らかになった。</t>
  </si>
  <si>
    <t>008-7</t>
    <phoneticPr fontId="2"/>
  </si>
  <si>
    <t>D023</t>
  </si>
  <si>
    <t>ウイルス・細菌核酸多項目同時検出は、区分番号「D012」感染症免疫学的検査の「23」インフルエンザウイルス抗原定性及び「26」D-アラビニトール、クラミドフィラ・ニューモニエI g M抗体、クラミジア・トラコマチス抗原定性並びに区分番号「D023」微生物核酸同定・定量検査の「6」マイコプラズマ核酸検出及び「8」HCV核酸検出、HPV核酸検出、HPV核酸検出（簡易ジェノタイプ判定)、百日咳菌核酸検出の所定点数を合算した点数を準用して算定する。</t>
  </si>
  <si>
    <t>本検査は、区分番号「A300」救命救急入院料、区分番号「A301」特定集中治療室管理料、区分番号「A301-4」小児特定集中治療室管理料、区分番号「A302」新生児特定集中治療室管理料又は区分番号「A303」総合周産期特定集中治療室管理料の「2」新生児集中治療室管理料を算定する患者であって、重症呼吸器感染症と診断した、又は疑われる場合に、病原微生物の検索のために使用した場合は1回に限り算定できる。また、 感染症に係る診療を専ら担当する常勤の医師（専ら感染症に係る診療の
経験を5年以上有するものに限る。)が1名以上又は臨床検査を専ら担当する常勤の医師（専ら臨床検査を担当した経験を5年以上有するものに限る。)が1名以上配置されている保険医療機関に限り行うこと。</t>
  </si>
  <si>
    <t>D019</t>
  </si>
  <si>
    <t>4薬剤耐性菌検出　微量液体希釈法による薬剤耐性菌検出検査がについて70点を要望したが、50点で要望が認められた。</t>
  </si>
  <si>
    <t>D012</t>
  </si>
  <si>
    <t>D012-33　「大腸菌血清型別」として新設、従来の大腸菌血清型別は大腸菌を疑った場合に型別を実施し、型によって毒素の確認を実施していたが、新設法でははじめに毒素を確認したうえで血清型別を実施することとした。これにより年間実施件数は大きく減少し、医療費抑制効果が期待される。</t>
    <rPh sb="9" eb="12">
      <t>ダイチョウキン</t>
    </rPh>
    <rPh sb="12" eb="14">
      <t>ケッセイ</t>
    </rPh>
    <rPh sb="14" eb="15">
      <t>カタ</t>
    </rPh>
    <rPh sb="15" eb="16">
      <t>ベツ</t>
    </rPh>
    <rPh sb="20" eb="22">
      <t>シンセツ</t>
    </rPh>
    <rPh sb="23" eb="25">
      <t>ジュウライ</t>
    </rPh>
    <rPh sb="26" eb="29">
      <t>ダイチョウキン</t>
    </rPh>
    <rPh sb="29" eb="31">
      <t>ケッセイ</t>
    </rPh>
    <rPh sb="31" eb="32">
      <t>カタ</t>
    </rPh>
    <rPh sb="32" eb="33">
      <t>ベツ</t>
    </rPh>
    <rPh sb="34" eb="37">
      <t>ダイチョウキン</t>
    </rPh>
    <rPh sb="38" eb="39">
      <t>ウタガ</t>
    </rPh>
    <rPh sb="41" eb="43">
      <t>バアイ</t>
    </rPh>
    <rPh sb="44" eb="45">
      <t>カタ</t>
    </rPh>
    <rPh sb="45" eb="46">
      <t>ベツ</t>
    </rPh>
    <rPh sb="47" eb="49">
      <t>ジッシ</t>
    </rPh>
    <rPh sb="51" eb="52">
      <t>カタ</t>
    </rPh>
    <rPh sb="56" eb="58">
      <t>ドクソ</t>
    </rPh>
    <rPh sb="59" eb="61">
      <t>カクニン</t>
    </rPh>
    <rPh sb="62" eb="64">
      <t>ジッシ</t>
    </rPh>
    <rPh sb="70" eb="72">
      <t>シンセツ</t>
    </rPh>
    <rPh sb="72" eb="73">
      <t>ホウ</t>
    </rPh>
    <rPh sb="79" eb="81">
      <t>ドクソ</t>
    </rPh>
    <rPh sb="82" eb="84">
      <t>カクニン</t>
    </rPh>
    <rPh sb="89" eb="91">
      <t>ケッセイ</t>
    </rPh>
    <rPh sb="91" eb="92">
      <t>カタ</t>
    </rPh>
    <rPh sb="92" eb="93">
      <t>ベツ</t>
    </rPh>
    <rPh sb="94" eb="96">
      <t>ジッシ</t>
    </rPh>
    <rPh sb="109" eb="111">
      <t>ネンカン</t>
    </rPh>
    <rPh sb="111" eb="113">
      <t>ジッシ</t>
    </rPh>
    <rPh sb="113" eb="115">
      <t>ケンスウ</t>
    </rPh>
    <rPh sb="116" eb="117">
      <t>オオ</t>
    </rPh>
    <rPh sb="119" eb="121">
      <t>ゲンショウ</t>
    </rPh>
    <rPh sb="123" eb="126">
      <t>イリョウヒ</t>
    </rPh>
    <rPh sb="126" eb="128">
      <t>ヨクセイ</t>
    </rPh>
    <rPh sb="128" eb="130">
      <t>コウカ</t>
    </rPh>
    <rPh sb="131" eb="133">
      <t>キタイ</t>
    </rPh>
    <phoneticPr fontId="2"/>
  </si>
  <si>
    <t>D018</t>
  </si>
  <si>
    <t>5点の増点が認められた。</t>
  </si>
  <si>
    <t>B-015</t>
  </si>
  <si>
    <t>退院時共同指導料が新設され、一部の対象者の在宅・通院精神療法に療養生活環境整備指導加算が認められた。算定要件は厳しいが、外来から入院までを通した精神科包括支援マネジメント料の頭出しになると考えている。</t>
  </si>
  <si>
    <t>B011</t>
  </si>
  <si>
    <t>新しい算定項目で一見すると、地域内の医療機関相互の連携を評価しているように思われるが、内容はあまりにも問題が多い。</t>
  </si>
  <si>
    <t>233-2</t>
  </si>
  <si>
    <t>医療技術評価分科会における評価の対象とはならなかったが、要望通り反映された</t>
  </si>
  <si>
    <r>
      <t>栄養サポートチーム加算（週１回） 200点
注１ 栄養管理体制その他の事項につき別に厚生労働大臣が定める施設基準に適合し ているものとして地方厚生局長等に届け出た保険医療機関において、栄養管理を 要する患者として別に厚生労働大臣が定める患者に対して、当該保険医療機関の 保険医、看護師、薬剤師、管理栄養士等が共同して必要な診療を行った場合に、 当該患者（第１節の入院基本料（特別入院基本料等を除く。）又は第３節の特定 入院料のうち、栄養サポートチーム加算を算定できるものを現に算定している患者に限る。）について、週１回（療養病棟入院基本料、</t>
    </r>
    <r>
      <rPr>
        <u/>
        <sz val="10"/>
        <rFont val="Yu Gothic Medium"/>
        <family val="3"/>
        <charset val="128"/>
      </rPr>
      <t>結核病棟入院基本料、精 神病棟入院基本料又は特定機能病院入院基本料（結核病棟又は精神病棟に限る。 ）</t>
    </r>
    <r>
      <rPr>
        <sz val="10"/>
        <rFont val="Yu Gothic Medium"/>
        <family val="3"/>
        <charset val="128"/>
      </rPr>
      <t xml:space="preserve">を算定している患者については、入院した日から起算して１月以内の期間にあ っては週１回、入院した日から起算して１月を超え６月以内の期間にあっては月 １回）に限り所定点数に加算する。この場合において、区分番号Ｂ００１の10に 掲げる入院栄養食事指導料、区分番号Ｂ００１の11に掲げる集団栄養食事指導料 及び区分番号Ｂ００１－２－３に掲げる乳幼児育児栄養指導料は別に算定できな い。
２・３ （略）  </t>
    </r>
    <phoneticPr fontId="2"/>
  </si>
  <si>
    <t>「精神科長期入院患者」に対して病状に応じた適切な治療を提供するために、「精神科医療必要度」の評価を導入すべきである。</t>
    <phoneticPr fontId="2"/>
  </si>
  <si>
    <t>・算定期間の延長及び点数のアップ（1～7日目　450点、8日～15日目　300点）
・対象疾患　指定難病の追加</t>
    <phoneticPr fontId="2"/>
  </si>
  <si>
    <t>従来の加算１：＋５、加算２：＋３、に加えて加算３：＋１が新設され地域包括診療加算の算定がしやすくなった。</t>
  </si>
  <si>
    <t>かかりつけ医機能推進の一助となる。</t>
  </si>
  <si>
    <t>通則</t>
  </si>
  <si>
    <t xml:space="preserve"> ６歳未満の乳幼児に対して区分番号Ｃ１０３に掲げる在宅酸素療法指導管理料、Ｃ１０７に 掲げる在宅人工呼吸指導管理料又はＣ１０７－２に掲げる在宅持続陽圧呼吸療法指導管理料を 算定する場合は、乳幼児呼吸管理材料加算として、３月に３回に限り1,500点を所定点数に加 算する。 </t>
  </si>
  <si>
    <t>L-001-2-3</t>
  </si>
  <si>
    <t>Ｌ００１－２ 静脈麻酔
１・２ （略）
３ 十分な体制で行われる長時間のもの（複雑な場合）
1,100点 ←800点</t>
  </si>
  <si>
    <t>要件は専従の麻酔科医で変わらず</t>
    <rPh sb="0" eb="2">
      <t>センジュウノマスイカイデカワラズ</t>
    </rPh>
    <phoneticPr fontId="2"/>
  </si>
  <si>
    <t>日本アルコール・アディクション医学会</t>
    <phoneticPr fontId="2"/>
  </si>
  <si>
    <t>アルコール関連疾患患者節酒指導料</t>
    <phoneticPr fontId="2"/>
  </si>
  <si>
    <t>免疫抑制剤血中濃度測定（1剤毎）</t>
    <phoneticPr fontId="2"/>
  </si>
  <si>
    <t>その他</t>
    <phoneticPr fontId="2"/>
  </si>
  <si>
    <t>1　間歇注入シリンジポンプと連動する持続血糖測定器を用いる場合
イ ２個以下の場合1,320点
ロ ３個又は４個の場合2,640点
ハ ５個以上の場合3,300点
２ 間歇注入シリンジポンプと連動しない持続血糖測定器を用いる場合
イ ２個以下の場合1,320点
ロ ３個又は４個の場合2,640点
ハ ５個以上の場合3,300点
注1. 別に厚生労働大臣が定める施設基準に適合しているものとして地方厚生局長等に届け出た保険医療機関において、別に厚生労働大臣が定める注射薬の自己注射を行っている入院中の患者以外の患者に対して、持続血糖測定器を使用した場合に、２か月に２回に限り、第１款の所定点に加算する。</t>
    <phoneticPr fontId="2"/>
  </si>
  <si>
    <t>152-2</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</si>
</sst>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
    <numFmt numFmtId="177" formatCode="0_);[Red]\(0\)"/>
  </numFmts>
  <fonts count="3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b/>
      <sz val="11"/>
      <name val="ＭＳ Ｐゴシック"/>
      <family val="3"/>
      <charset val="128"/>
    </font>
    <font>
      <b/>
      <sz val="14"/>
      <name val="ＭＳ Ｐゴシック"/>
      <family val="3"/>
      <charset val="128"/>
    </font>
    <font>
      <sz val="6"/>
      <name val="ＭＳ Ｐゴシック"/>
      <family val="3"/>
      <charset val="128"/>
    </font>
    <font>
      <sz val="11"/>
      <color theme="1"/>
      <name val="ＭＳ Ｐゴシック"/>
      <family val="3"/>
      <charset val="128"/>
      <scheme val="minor"/>
    </font>
    <font>
      <sz val="11"/>
      <name val="ＭＳ Ｐゴシック"/>
      <family val="3"/>
      <charset val="128"/>
      <scheme val="minor"/>
    </font>
    <font>
      <sz val="6"/>
      <name val="ＭＳ Ｐゴシック"/>
      <family val="3"/>
      <charset val="128"/>
      <scheme val="minor"/>
    </font>
    <font>
      <b/>
      <sz val="12"/>
      <name val="ＭＳ Ｐゴシック"/>
      <family val="3"/>
      <charset val="128"/>
      <scheme val="major"/>
    </font>
    <font>
      <b/>
      <sz val="12"/>
      <name val="ＭＳ Ｐゴシック"/>
      <family val="3"/>
      <charset val="128"/>
    </font>
    <font>
      <b/>
      <sz val="11"/>
      <color theme="1"/>
      <name val="ＭＳ Ｐゴシック"/>
      <family val="3"/>
      <charset val="128"/>
    </font>
    <font>
      <b/>
      <sz val="12"/>
      <color theme="1"/>
      <name val="ＭＳ Ｐゴシック"/>
      <family val="3"/>
      <charset val="128"/>
      <scheme val="major"/>
    </font>
    <font>
      <sz val="11"/>
      <color theme="1"/>
      <name val="ＭＳ Ｐゴシック"/>
      <family val="3"/>
      <charset val="128"/>
    </font>
    <font>
      <sz val="10"/>
      <color theme="1"/>
      <name val="ＭＳ ゴシック"/>
      <family val="3"/>
      <charset val="128"/>
    </font>
    <font>
      <sz val="12"/>
      <name val="ＭＳ Ｐゴシック"/>
      <family val="3"/>
      <charset val="128"/>
    </font>
    <font>
      <b/>
      <sz val="16"/>
      <color theme="1"/>
      <name val="ＭＳ Ｐゴシック"/>
      <family val="3"/>
      <charset val="128"/>
      <scheme val="minor"/>
    </font>
    <font>
      <sz val="6"/>
      <name val="ＭＳ Ｐゴシック"/>
      <family val="2"/>
      <charset val="128"/>
      <scheme val="minor"/>
    </font>
    <font>
      <sz val="10"/>
      <name val="Yu Gothic Medium"/>
      <family val="3"/>
      <charset val="128"/>
    </font>
    <font>
      <sz val="12"/>
      <name val="Yu Gothic Medium"/>
      <family val="3"/>
      <charset val="128"/>
    </font>
    <font>
      <b/>
      <sz val="12"/>
      <name val="Yu Gothic Medium"/>
      <family val="3"/>
      <charset val="128"/>
    </font>
    <font>
      <sz val="14"/>
      <name val="Yu Gothic Medium"/>
      <family val="3"/>
      <charset val="128"/>
    </font>
    <font>
      <b/>
      <sz val="14"/>
      <name val="Yu Gothic Medium"/>
      <family val="3"/>
      <charset val="128"/>
    </font>
    <font>
      <b/>
      <sz val="16"/>
      <name val="Yu Gothic Medium"/>
      <family val="2"/>
      <charset val="128"/>
    </font>
    <font>
      <b/>
      <sz val="16"/>
      <name val="Yu Gothic Medium"/>
      <family val="3"/>
      <charset val="128"/>
    </font>
    <font>
      <sz val="14"/>
      <name val="Yu Gothic Medium"/>
      <family val="2"/>
      <charset val="128"/>
    </font>
    <font>
      <sz val="16"/>
      <name val="Yu Gothic Medium"/>
      <family val="3"/>
      <charset val="128"/>
    </font>
    <font>
      <sz val="18"/>
      <name val="Yu Gothic Medium"/>
      <family val="3"/>
      <charset val="128"/>
    </font>
    <font>
      <sz val="16"/>
      <color rgb="FFFF0000"/>
      <name val="Yu Gothic Medium"/>
      <family val="3"/>
      <charset val="128"/>
    </font>
    <font>
      <sz val="12"/>
      <name val="游ゴシック Medium"/>
      <family val="3"/>
      <charset val="128"/>
    </font>
    <font>
      <b/>
      <sz val="16"/>
      <name val="游ゴシック Medium"/>
      <family val="3"/>
      <charset val="128"/>
    </font>
    <font>
      <b/>
      <sz val="12"/>
      <name val="游ゴシック Medium"/>
      <family val="3"/>
      <charset val="128"/>
    </font>
    <font>
      <u/>
      <sz val="10"/>
      <name val="Yu Gothic Medium"/>
      <family val="3"/>
      <charset val="128"/>
    </font>
  </fonts>
  <fills count="16">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theme="9" tint="-0.249977111117893"/>
        <bgColor indexed="64"/>
      </patternFill>
    </fill>
    <fill>
      <patternFill patternType="solid">
        <fgColor theme="7" tint="0.39997558519241921"/>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rgb="FFFFC000"/>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66FFFF"/>
        <bgColor indexed="64"/>
      </patternFill>
    </fill>
    <fill>
      <patternFill patternType="solid">
        <fgColor rgb="FFFFCCFF"/>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hair">
        <color indexed="64"/>
      </bottom>
      <diagonal/>
    </border>
    <border>
      <left style="double">
        <color indexed="64"/>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right/>
      <top style="thin">
        <color indexed="64"/>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right/>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bottom/>
      <diagonal/>
    </border>
    <border>
      <left style="double">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7" fillId="0" borderId="0">
      <alignment vertical="center"/>
    </xf>
    <xf numFmtId="0" fontId="1" fillId="0" borderId="0"/>
    <xf numFmtId="9" fontId="1" fillId="0" borderId="0" applyFont="0" applyFill="0" applyBorder="0" applyAlignment="0" applyProtection="0">
      <alignment vertical="center"/>
    </xf>
  </cellStyleXfs>
  <cellXfs count="183">
    <xf numFmtId="0" fontId="0" fillId="0" borderId="0" xfId="0">
      <alignment vertical="center"/>
    </xf>
    <xf numFmtId="0" fontId="3" fillId="0" borderId="0" xfId="0" applyFont="1" applyAlignment="1">
      <alignment horizontal="left" vertical="center" wrapText="1"/>
    </xf>
    <xf numFmtId="0" fontId="3" fillId="0" borderId="0" xfId="0" applyFont="1" applyBorder="1" applyAlignment="1">
      <alignment horizontal="left" vertical="center" wrapText="1"/>
    </xf>
    <xf numFmtId="0" fontId="0" fillId="0" borderId="1" xfId="0" applyBorder="1">
      <alignment vertical="center"/>
    </xf>
    <xf numFmtId="0" fontId="0" fillId="0" borderId="0" xfId="0" applyFill="1">
      <alignment vertical="center"/>
    </xf>
    <xf numFmtId="0" fontId="7" fillId="0" borderId="0" xfId="0" applyFont="1" applyBorder="1" applyAlignment="1"/>
    <xf numFmtId="0" fontId="7" fillId="2" borderId="0" xfId="0" applyFont="1" applyFill="1" applyBorder="1" applyAlignment="1"/>
    <xf numFmtId="0" fontId="8" fillId="0" borderId="0" xfId="0" applyFont="1" applyBorder="1">
      <alignment vertical="center"/>
    </xf>
    <xf numFmtId="0" fontId="0" fillId="2" borderId="0" xfId="0" applyFill="1">
      <alignment vertical="center"/>
    </xf>
    <xf numFmtId="0" fontId="0" fillId="3" borderId="0" xfId="0" applyFill="1">
      <alignment vertical="center"/>
    </xf>
    <xf numFmtId="0" fontId="0" fillId="4" borderId="0" xfId="0" applyFill="1" applyAlignment="1">
      <alignment horizontal="center" vertical="center"/>
    </xf>
    <xf numFmtId="0" fontId="0" fillId="5" borderId="0" xfId="0" applyFill="1" applyAlignment="1">
      <alignment horizontal="center" vertical="center"/>
    </xf>
    <xf numFmtId="0" fontId="0" fillId="5" borderId="0" xfId="0" applyFill="1">
      <alignment vertical="center"/>
    </xf>
    <xf numFmtId="0" fontId="0" fillId="6" borderId="0" xfId="0" applyFill="1" applyAlignment="1">
      <alignment horizontal="center" vertical="center"/>
    </xf>
    <xf numFmtId="0" fontId="0" fillId="0" borderId="0" xfId="0" applyAlignment="1">
      <alignment horizontal="center" vertical="center"/>
    </xf>
    <xf numFmtId="0" fontId="4" fillId="0" borderId="1" xfId="1" applyNumberFormat="1" applyFont="1" applyFill="1" applyBorder="1" applyAlignment="1">
      <alignment horizontal="center" vertical="center"/>
    </xf>
    <xf numFmtId="176" fontId="13" fillId="7" borderId="7" xfId="2" applyNumberFormat="1" applyFont="1" applyFill="1" applyBorder="1" applyAlignment="1">
      <alignment horizontal="center" vertical="center" shrinkToFit="1"/>
    </xf>
    <xf numFmtId="176" fontId="10" fillId="7" borderId="7" xfId="1" applyNumberFormat="1" applyFont="1" applyFill="1" applyBorder="1" applyAlignment="1">
      <alignment horizontal="center" vertical="center"/>
    </xf>
    <xf numFmtId="176" fontId="10" fillId="7" borderId="8" xfId="1" applyNumberFormat="1" applyFont="1" applyFill="1" applyBorder="1" applyAlignment="1">
      <alignment horizontal="center" vertical="center"/>
    </xf>
    <xf numFmtId="176" fontId="13" fillId="7" borderId="9" xfId="2" applyNumberFormat="1" applyFont="1" applyFill="1" applyBorder="1" applyAlignment="1">
      <alignment horizontal="center" vertical="center" shrinkToFit="1"/>
    </xf>
    <xf numFmtId="176" fontId="10" fillId="7" borderId="9" xfId="1" applyNumberFormat="1" applyFont="1" applyFill="1" applyBorder="1" applyAlignment="1">
      <alignment horizontal="center" vertical="center"/>
    </xf>
    <xf numFmtId="176" fontId="10" fillId="7" borderId="10" xfId="1" applyNumberFormat="1" applyFont="1" applyFill="1" applyBorder="1" applyAlignment="1">
      <alignment horizontal="center" vertical="center"/>
    </xf>
    <xf numFmtId="0" fontId="1" fillId="0" borderId="0" xfId="1" applyFont="1" applyFill="1">
      <alignment vertical="center"/>
    </xf>
    <xf numFmtId="49" fontId="12" fillId="0" borderId="4" xfId="1" applyNumberFormat="1" applyFont="1" applyFill="1" applyBorder="1" applyAlignment="1">
      <alignment horizontal="center" vertical="center"/>
    </xf>
    <xf numFmtId="0" fontId="12" fillId="0" borderId="5" xfId="1" applyFont="1" applyFill="1" applyBorder="1" applyAlignment="1">
      <alignment horizontal="center" vertical="center"/>
    </xf>
    <xf numFmtId="176" fontId="13" fillId="0" borderId="5" xfId="1" applyNumberFormat="1" applyFont="1" applyFill="1" applyBorder="1" applyAlignment="1">
      <alignment horizontal="center" vertical="center"/>
    </xf>
    <xf numFmtId="176" fontId="10" fillId="0" borderId="5" xfId="1" applyNumberFormat="1" applyFont="1" applyFill="1" applyBorder="1" applyAlignment="1">
      <alignment horizontal="center" vertical="center"/>
    </xf>
    <xf numFmtId="176" fontId="10" fillId="0" borderId="6" xfId="1" applyNumberFormat="1" applyFont="1" applyFill="1" applyBorder="1" applyAlignment="1">
      <alignment horizontal="center" vertical="center"/>
    </xf>
    <xf numFmtId="0" fontId="15" fillId="0" borderId="9" xfId="2" applyFont="1" applyFill="1" applyBorder="1" applyAlignment="1">
      <alignment horizontal="left" vertical="center" shrinkToFit="1"/>
    </xf>
    <xf numFmtId="176" fontId="13" fillId="0" borderId="9" xfId="2" applyNumberFormat="1" applyFont="1" applyFill="1" applyBorder="1" applyAlignment="1">
      <alignment horizontal="center" vertical="center" shrinkToFit="1"/>
    </xf>
    <xf numFmtId="176" fontId="10" fillId="0" borderId="9" xfId="1" applyNumberFormat="1" applyFont="1" applyFill="1" applyBorder="1" applyAlignment="1">
      <alignment horizontal="center" vertical="center"/>
    </xf>
    <xf numFmtId="176" fontId="10" fillId="0" borderId="10" xfId="1" applyNumberFormat="1" applyFont="1" applyFill="1" applyBorder="1" applyAlignment="1">
      <alignment horizontal="center" vertical="center"/>
    </xf>
    <xf numFmtId="176" fontId="10" fillId="0" borderId="0" xfId="1" applyNumberFormat="1" applyFont="1" applyFill="1" applyAlignment="1">
      <alignment horizontal="center" vertical="center"/>
    </xf>
    <xf numFmtId="49" fontId="1" fillId="0" borderId="0" xfId="1" applyNumberFormat="1" applyFont="1" applyFill="1" applyAlignment="1">
      <alignment horizontal="center" vertical="center"/>
    </xf>
    <xf numFmtId="177" fontId="10" fillId="0" borderId="1" xfId="1" applyNumberFormat="1" applyFont="1" applyFill="1" applyBorder="1" applyAlignment="1">
      <alignment horizontal="center" vertical="center"/>
    </xf>
    <xf numFmtId="176" fontId="10" fillId="8" borderId="1" xfId="1" applyNumberFormat="1" applyFont="1" applyFill="1" applyBorder="1" applyAlignment="1">
      <alignment horizontal="center" vertical="center"/>
    </xf>
    <xf numFmtId="0" fontId="3" fillId="0" borderId="0" xfId="0" applyFont="1" applyFill="1" applyBorder="1" applyAlignment="1">
      <alignment horizontal="left" vertical="center" wrapText="1"/>
    </xf>
    <xf numFmtId="0" fontId="3" fillId="0" borderId="0" xfId="0" applyFont="1" applyFill="1" applyAlignment="1">
      <alignment horizontal="left" vertical="center" wrapText="1"/>
    </xf>
    <xf numFmtId="0" fontId="0" fillId="0" borderId="2" xfId="0" applyBorder="1" applyAlignment="1">
      <alignment horizontal="center" vertical="center"/>
    </xf>
    <xf numFmtId="0" fontId="0" fillId="0" borderId="20" xfId="0" applyBorder="1">
      <alignment vertical="center"/>
    </xf>
    <xf numFmtId="0" fontId="0" fillId="10" borderId="0" xfId="0" applyFill="1">
      <alignment vertical="center"/>
    </xf>
    <xf numFmtId="0" fontId="0" fillId="13" borderId="0" xfId="0" applyFill="1">
      <alignment vertical="center"/>
    </xf>
    <xf numFmtId="0" fontId="0" fillId="0" borderId="16" xfId="0" applyBorder="1">
      <alignment vertical="center"/>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18" xfId="0" applyBorder="1">
      <alignment vertical="center"/>
    </xf>
    <xf numFmtId="0" fontId="0" fillId="0" borderId="23" xfId="0" applyBorder="1" applyAlignment="1">
      <alignment horizontal="center" vertical="center"/>
    </xf>
    <xf numFmtId="49" fontId="14" fillId="7" borderId="7" xfId="1" applyNumberFormat="1" applyFont="1" applyFill="1" applyBorder="1" applyAlignment="1">
      <alignment horizontal="center" vertical="center"/>
    </xf>
    <xf numFmtId="0" fontId="15" fillId="7" borderId="7" xfId="2" applyFont="1" applyFill="1" applyBorder="1" applyAlignment="1">
      <alignment horizontal="left" vertical="center" shrinkToFit="1"/>
    </xf>
    <xf numFmtId="49" fontId="14" fillId="0" borderId="9" xfId="1" applyNumberFormat="1" applyFont="1" applyFill="1" applyBorder="1" applyAlignment="1">
      <alignment horizontal="center" vertical="center"/>
    </xf>
    <xf numFmtId="49" fontId="14" fillId="7" borderId="9" xfId="1" applyNumberFormat="1" applyFont="1" applyFill="1" applyBorder="1" applyAlignment="1">
      <alignment horizontal="center" vertical="center"/>
    </xf>
    <xf numFmtId="0" fontId="15" fillId="7" borderId="9" xfId="2" applyFont="1" applyFill="1" applyBorder="1" applyAlignment="1">
      <alignment horizontal="left" vertical="center" shrinkToFit="1"/>
    </xf>
    <xf numFmtId="49" fontId="14" fillId="0" borderId="11" xfId="1" applyNumberFormat="1" applyFont="1" applyFill="1" applyBorder="1" applyAlignment="1">
      <alignment horizontal="center" vertical="center"/>
    </xf>
    <xf numFmtId="0" fontId="15" fillId="0" borderId="11" xfId="2" applyFont="1" applyFill="1" applyBorder="1" applyAlignment="1">
      <alignment horizontal="left" vertical="center" shrinkToFit="1"/>
    </xf>
    <xf numFmtId="176" fontId="13" fillId="0" borderId="11" xfId="2" applyNumberFormat="1" applyFont="1" applyFill="1" applyBorder="1" applyAlignment="1">
      <alignment horizontal="center" vertical="center" shrinkToFit="1"/>
    </xf>
    <xf numFmtId="176" fontId="10" fillId="0" borderId="11" xfId="1" applyNumberFormat="1" applyFont="1" applyFill="1" applyBorder="1" applyAlignment="1">
      <alignment horizontal="center" vertical="center"/>
    </xf>
    <xf numFmtId="176" fontId="10" fillId="0" borderId="12" xfId="1" applyNumberFormat="1" applyFont="1" applyFill="1" applyBorder="1" applyAlignment="1">
      <alignment horizontal="center" vertical="center"/>
    </xf>
    <xf numFmtId="0" fontId="20" fillId="11"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0" fillId="0" borderId="1" xfId="0" applyFont="1" applyFill="1" applyBorder="1" applyAlignment="1">
      <alignment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20" fillId="0" borderId="0" xfId="0" applyFont="1" applyBorder="1" applyAlignment="1">
      <alignment horizontal="center" vertical="center" wrapText="1"/>
    </xf>
    <xf numFmtId="0" fontId="20" fillId="0" borderId="0" xfId="0" applyFont="1" applyBorder="1" applyAlignment="1">
      <alignment vertical="center" wrapText="1"/>
    </xf>
    <xf numFmtId="0" fontId="20" fillId="0" borderId="0" xfId="0" applyFont="1" applyBorder="1" applyAlignment="1">
      <alignment horizontal="left" vertical="center" wrapText="1"/>
    </xf>
    <xf numFmtId="0" fontId="20" fillId="0" borderId="0" xfId="0" applyFont="1" applyAlignment="1">
      <alignment horizontal="center" vertical="center" wrapText="1"/>
    </xf>
    <xf numFmtId="0" fontId="21" fillId="0" borderId="0" xfId="0" applyFont="1" applyBorder="1" applyAlignment="1">
      <alignment horizontal="center" vertical="center" wrapText="1"/>
    </xf>
    <xf numFmtId="0" fontId="20" fillId="0" borderId="0" xfId="0" applyFont="1" applyAlignment="1">
      <alignment horizontal="left" vertical="center" wrapText="1"/>
    </xf>
    <xf numFmtId="0" fontId="3" fillId="11" borderId="0" xfId="0" applyFont="1" applyFill="1" applyAlignment="1">
      <alignment horizontal="left" vertical="center" wrapText="1"/>
    </xf>
    <xf numFmtId="0" fontId="3" fillId="11" borderId="0"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2" fillId="0" borderId="23" xfId="0" applyFont="1" applyFill="1" applyBorder="1" applyAlignment="1">
      <alignment horizontal="center" vertical="center" wrapText="1"/>
    </xf>
    <xf numFmtId="0" fontId="22" fillId="0" borderId="17" xfId="0" applyFont="1" applyFill="1" applyBorder="1" applyAlignment="1">
      <alignment horizontal="center" vertical="center" wrapText="1"/>
    </xf>
    <xf numFmtId="0" fontId="22" fillId="0" borderId="15" xfId="0" applyFont="1" applyFill="1" applyBorder="1" applyAlignment="1">
      <alignment horizontal="center" vertical="center" wrapText="1"/>
    </xf>
    <xf numFmtId="0" fontId="19" fillId="0" borderId="15" xfId="0" applyFont="1" applyFill="1" applyBorder="1" applyAlignment="1">
      <alignment horizontal="left" vertical="top" wrapText="1"/>
    </xf>
    <xf numFmtId="0" fontId="19" fillId="0" borderId="18" xfId="0" applyFont="1" applyFill="1" applyBorder="1" applyAlignment="1">
      <alignment horizontal="left" vertical="top" wrapText="1"/>
    </xf>
    <xf numFmtId="0" fontId="23" fillId="14" borderId="31" xfId="0" applyFont="1" applyFill="1" applyBorder="1" applyAlignment="1">
      <alignment horizontal="center" vertical="center" wrapText="1"/>
    </xf>
    <xf numFmtId="0" fontId="23" fillId="14" borderId="32" xfId="0" applyFont="1" applyFill="1" applyBorder="1" applyAlignment="1">
      <alignment horizontal="center" vertical="center" wrapText="1"/>
    </xf>
    <xf numFmtId="0" fontId="23" fillId="14" borderId="33" xfId="0" applyFont="1" applyFill="1" applyBorder="1" applyAlignment="1">
      <alignment horizontal="center" vertical="center" wrapText="1"/>
    </xf>
    <xf numFmtId="0" fontId="23" fillId="0" borderId="15" xfId="0" applyFont="1" applyFill="1" applyBorder="1" applyAlignment="1">
      <alignment horizontal="center" vertical="center" wrapText="1"/>
    </xf>
    <xf numFmtId="0" fontId="26" fillId="14" borderId="34" xfId="0" applyFont="1" applyFill="1" applyBorder="1" applyAlignment="1">
      <alignment horizontal="center" vertical="center" wrapText="1"/>
    </xf>
    <xf numFmtId="0" fontId="26" fillId="14" borderId="14" xfId="0" applyFont="1" applyFill="1" applyBorder="1" applyAlignment="1">
      <alignment horizontal="center" vertical="center" wrapText="1"/>
    </xf>
    <xf numFmtId="0" fontId="26" fillId="14" borderId="35" xfId="0" applyFont="1" applyFill="1" applyBorder="1" applyAlignment="1">
      <alignment horizontal="center" vertical="center" wrapText="1"/>
    </xf>
    <xf numFmtId="0" fontId="26" fillId="14" borderId="28" xfId="0" applyFont="1" applyFill="1" applyBorder="1" applyAlignment="1">
      <alignment horizontal="center" vertical="center" wrapText="1"/>
    </xf>
    <xf numFmtId="0" fontId="27" fillId="14" borderId="30" xfId="0" applyFont="1" applyFill="1" applyBorder="1" applyAlignment="1">
      <alignment horizontal="center" vertical="center" wrapText="1"/>
    </xf>
    <xf numFmtId="0" fontId="30" fillId="12" borderId="1" xfId="0" applyFont="1" applyFill="1" applyBorder="1" applyAlignment="1">
      <alignment horizontal="center" vertical="center" wrapText="1"/>
    </xf>
    <xf numFmtId="0" fontId="27" fillId="9" borderId="30" xfId="0" applyFont="1" applyFill="1" applyBorder="1" applyAlignment="1">
      <alignment horizontal="center" vertical="center" wrapText="1"/>
    </xf>
    <xf numFmtId="0" fontId="23" fillId="9" borderId="31" xfId="0" applyFont="1" applyFill="1" applyBorder="1" applyAlignment="1">
      <alignment horizontal="center" vertical="center" wrapText="1"/>
    </xf>
    <xf numFmtId="0" fontId="23" fillId="9" borderId="32" xfId="0" applyFont="1" applyFill="1" applyBorder="1" applyAlignment="1">
      <alignment horizontal="center" vertical="center" wrapText="1"/>
    </xf>
    <xf numFmtId="0" fontId="23" fillId="9" borderId="33" xfId="0" applyFont="1" applyFill="1" applyBorder="1" applyAlignment="1">
      <alignment horizontal="center" vertical="center" wrapText="1"/>
    </xf>
    <xf numFmtId="0" fontId="26" fillId="9" borderId="28" xfId="0" applyFont="1" applyFill="1" applyBorder="1" applyAlignment="1">
      <alignment horizontal="center" vertical="center" wrapText="1"/>
    </xf>
    <xf numFmtId="0" fontId="26" fillId="9" borderId="34" xfId="0" applyFont="1" applyFill="1" applyBorder="1" applyAlignment="1">
      <alignment horizontal="center" vertical="center" wrapText="1"/>
    </xf>
    <xf numFmtId="0" fontId="26" fillId="9" borderId="14" xfId="0" applyFont="1" applyFill="1" applyBorder="1" applyAlignment="1">
      <alignment horizontal="center" vertical="center" wrapText="1"/>
    </xf>
    <xf numFmtId="0" fontId="26" fillId="9" borderId="35"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16" fillId="0" borderId="0" xfId="0" applyFont="1" applyBorder="1" applyAlignment="1">
      <alignment horizontal="center" vertical="center" wrapText="1"/>
    </xf>
    <xf numFmtId="0" fontId="11" fillId="0" borderId="0" xfId="0" applyFont="1" applyBorder="1" applyAlignment="1">
      <alignment horizontal="center" vertical="center" wrapText="1"/>
    </xf>
    <xf numFmtId="0" fontId="16" fillId="0" borderId="0" xfId="0" applyFont="1" applyBorder="1" applyAlignment="1">
      <alignment horizontal="left" vertical="center" wrapText="1"/>
    </xf>
    <xf numFmtId="0" fontId="16" fillId="0" borderId="0" xfId="0" applyFont="1" applyAlignment="1">
      <alignment horizontal="center" vertical="center" wrapText="1"/>
    </xf>
    <xf numFmtId="0" fontId="16" fillId="0" borderId="0" xfId="0" applyFont="1" applyAlignment="1">
      <alignment horizontal="left" vertical="center" wrapText="1"/>
    </xf>
    <xf numFmtId="0" fontId="32" fillId="0" borderId="1"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16" xfId="0" applyFont="1" applyFill="1" applyBorder="1" applyAlignment="1">
      <alignment horizontal="center" vertical="center" wrapText="1"/>
    </xf>
    <xf numFmtId="0" fontId="30" fillId="0" borderId="41" xfId="0" applyFont="1" applyFill="1" applyBorder="1" applyAlignment="1">
      <alignment horizontal="left" vertical="center" wrapText="1"/>
    </xf>
    <xf numFmtId="0" fontId="30" fillId="7" borderId="1" xfId="0" applyFont="1" applyFill="1" applyBorder="1" applyAlignment="1">
      <alignment horizontal="center" vertical="center" wrapText="1"/>
    </xf>
    <xf numFmtId="0" fontId="27" fillId="15" borderId="25" xfId="0" applyFont="1" applyFill="1" applyBorder="1" applyAlignment="1">
      <alignment horizontal="center" vertical="center" wrapText="1"/>
    </xf>
    <xf numFmtId="0" fontId="23" fillId="15" borderId="31" xfId="0" applyFont="1" applyFill="1" applyBorder="1" applyAlignment="1">
      <alignment horizontal="center" vertical="center" wrapText="1"/>
    </xf>
    <xf numFmtId="0" fontId="23" fillId="15" borderId="32" xfId="0" applyFont="1" applyFill="1" applyBorder="1" applyAlignment="1">
      <alignment horizontal="center" vertical="center" wrapText="1"/>
    </xf>
    <xf numFmtId="0" fontId="23" fillId="15" borderId="33" xfId="0" applyFont="1" applyFill="1" applyBorder="1" applyAlignment="1">
      <alignment horizontal="center" vertical="center" wrapText="1"/>
    </xf>
    <xf numFmtId="0" fontId="26" fillId="15" borderId="27" xfId="0" applyFont="1" applyFill="1" applyBorder="1" applyAlignment="1">
      <alignment horizontal="center" vertical="center" wrapText="1"/>
    </xf>
    <xf numFmtId="0" fontId="26" fillId="15" borderId="34" xfId="0" applyFont="1" applyFill="1" applyBorder="1" applyAlignment="1">
      <alignment horizontal="center" vertical="center" wrapText="1"/>
    </xf>
    <xf numFmtId="0" fontId="26" fillId="15" borderId="14" xfId="0" applyFont="1" applyFill="1" applyBorder="1" applyAlignment="1">
      <alignment horizontal="center" vertical="center" wrapText="1"/>
    </xf>
    <xf numFmtId="0" fontId="26" fillId="15" borderId="35" xfId="0" applyFont="1" applyFill="1" applyBorder="1" applyAlignment="1">
      <alignment horizontal="center" vertical="center" wrapText="1"/>
    </xf>
    <xf numFmtId="0" fontId="0" fillId="0" borderId="0" xfId="0" applyFill="1" applyBorder="1">
      <alignment vertical="center"/>
    </xf>
    <xf numFmtId="0" fontId="22" fillId="0" borderId="15" xfId="0" applyFont="1" applyFill="1" applyBorder="1" applyAlignment="1">
      <alignment horizontal="center" vertical="top" wrapText="1"/>
    </xf>
    <xf numFmtId="9" fontId="0" fillId="0" borderId="0" xfId="3" applyFont="1">
      <alignment vertical="center"/>
    </xf>
    <xf numFmtId="9" fontId="0" fillId="0" borderId="0" xfId="0" applyNumberFormat="1">
      <alignment vertical="center"/>
    </xf>
    <xf numFmtId="0" fontId="17" fillId="0" borderId="0" xfId="0" applyFont="1" applyAlignment="1">
      <alignment horizontal="center" vertical="center"/>
    </xf>
    <xf numFmtId="0" fontId="0" fillId="0" borderId="21" xfId="0" applyBorder="1" applyAlignment="1">
      <alignment horizontal="right" vertical="center"/>
    </xf>
    <xf numFmtId="0" fontId="24" fillId="14" borderId="1" xfId="0" applyFont="1" applyFill="1" applyBorder="1" applyAlignment="1">
      <alignment horizontal="center" vertical="center" textRotation="255" wrapText="1"/>
    </xf>
    <xf numFmtId="0" fontId="25" fillId="14" borderId="1" xfId="0" applyFont="1" applyFill="1" applyBorder="1" applyAlignment="1">
      <alignment horizontal="center" vertical="center" textRotation="255" wrapText="1"/>
    </xf>
    <xf numFmtId="0" fontId="28" fillId="14" borderId="26" xfId="0" applyFont="1" applyFill="1" applyBorder="1" applyAlignment="1">
      <alignment horizontal="center" vertical="center" wrapText="1"/>
    </xf>
    <xf numFmtId="0" fontId="28" fillId="14" borderId="21" xfId="0" applyFont="1" applyFill="1" applyBorder="1" applyAlignment="1">
      <alignment horizontal="center" vertical="center" wrapText="1"/>
    </xf>
    <xf numFmtId="0" fontId="28" fillId="14" borderId="27" xfId="0" applyFont="1" applyFill="1" applyBorder="1" applyAlignment="1">
      <alignment horizontal="center" vertical="center" wrapText="1"/>
    </xf>
    <xf numFmtId="0" fontId="27" fillId="14" borderId="24" xfId="0" applyFont="1" applyFill="1" applyBorder="1" applyAlignment="1">
      <alignment horizontal="center" vertical="center" wrapText="1"/>
    </xf>
    <xf numFmtId="0" fontId="27" fillId="14" borderId="13" xfId="0" applyFont="1" applyFill="1" applyBorder="1" applyAlignment="1">
      <alignment horizontal="center" vertical="center" wrapText="1"/>
    </xf>
    <xf numFmtId="0" fontId="27" fillId="14" borderId="25" xfId="0" applyFont="1" applyFill="1" applyBorder="1" applyAlignment="1">
      <alignment horizontal="center" vertical="center" wrapText="1"/>
    </xf>
    <xf numFmtId="0" fontId="23" fillId="14" borderId="29" xfId="0" applyFont="1" applyFill="1" applyBorder="1" applyAlignment="1">
      <alignment horizontal="center" vertical="center" wrapText="1"/>
    </xf>
    <xf numFmtId="0" fontId="21" fillId="11" borderId="1" xfId="0" applyFont="1" applyFill="1" applyBorder="1" applyAlignment="1">
      <alignment horizontal="center" vertical="center" wrapText="1"/>
    </xf>
    <xf numFmtId="0" fontId="21" fillId="11" borderId="2" xfId="0" applyFont="1" applyFill="1" applyBorder="1" applyAlignment="1">
      <alignment horizontal="center" vertical="center" wrapText="1"/>
    </xf>
    <xf numFmtId="0" fontId="20" fillId="0" borderId="33" xfId="0" applyFont="1" applyFill="1" applyBorder="1" applyAlignment="1">
      <alignment horizontal="center" vertical="center" wrapText="1"/>
    </xf>
    <xf numFmtId="0" fontId="20" fillId="0" borderId="35" xfId="0" applyFont="1" applyFill="1" applyBorder="1" applyAlignment="1">
      <alignment horizontal="center" vertical="center" wrapText="1"/>
    </xf>
    <xf numFmtId="0" fontId="20" fillId="0" borderId="38" xfId="0" applyFont="1" applyFill="1" applyBorder="1" applyAlignment="1">
      <alignment horizontal="center" vertical="center" wrapText="1"/>
    </xf>
    <xf numFmtId="0" fontId="20" fillId="0" borderId="40" xfId="0" applyFont="1" applyFill="1" applyBorder="1" applyAlignment="1">
      <alignment horizontal="center" vertical="center" wrapText="1"/>
    </xf>
    <xf numFmtId="0" fontId="22" fillId="0" borderId="30" xfId="0" applyFont="1" applyFill="1" applyBorder="1" applyAlignment="1">
      <alignment horizontal="center" vertical="center" wrapText="1"/>
    </xf>
    <xf numFmtId="0" fontId="22" fillId="0" borderId="28" xfId="0" applyFont="1" applyFill="1" applyBorder="1" applyAlignment="1">
      <alignment horizontal="center" vertical="center" wrapText="1"/>
    </xf>
    <xf numFmtId="0" fontId="21" fillId="0" borderId="42" xfId="0" applyFont="1" applyFill="1" applyBorder="1" applyAlignment="1">
      <alignment horizontal="center" vertical="center" wrapText="1"/>
    </xf>
    <xf numFmtId="0" fontId="21" fillId="0" borderId="43" xfId="0" applyFont="1" applyFill="1" applyBorder="1" applyAlignment="1">
      <alignment horizontal="center" vertical="center" wrapText="1"/>
    </xf>
    <xf numFmtId="0" fontId="20" fillId="11" borderId="42" xfId="0" applyFont="1" applyFill="1" applyBorder="1" applyAlignment="1">
      <alignment horizontal="center" vertical="center" wrapText="1"/>
    </xf>
    <xf numFmtId="0" fontId="20" fillId="11" borderId="43" xfId="0" applyFont="1" applyFill="1" applyBorder="1" applyAlignment="1">
      <alignment horizontal="center" vertical="center" wrapText="1"/>
    </xf>
    <xf numFmtId="0" fontId="20" fillId="0" borderId="42" xfId="0" applyFont="1" applyFill="1" applyBorder="1" applyAlignment="1">
      <alignment horizontal="center" vertical="center" wrapText="1"/>
    </xf>
    <xf numFmtId="0" fontId="20" fillId="0" borderId="43" xfId="0" applyFont="1" applyFill="1" applyBorder="1" applyAlignment="1">
      <alignment horizontal="center" vertical="center" wrapText="1"/>
    </xf>
    <xf numFmtId="0" fontId="20" fillId="0" borderId="31" xfId="0" applyFont="1" applyFill="1" applyBorder="1" applyAlignment="1">
      <alignment horizontal="center" vertical="center" wrapText="1"/>
    </xf>
    <xf numFmtId="0" fontId="20" fillId="0" borderId="34" xfId="0" applyFont="1" applyFill="1" applyBorder="1" applyAlignment="1">
      <alignment horizontal="center" vertical="center" wrapText="1"/>
    </xf>
    <xf numFmtId="0" fontId="32" fillId="12" borderId="41" xfId="0" applyFont="1" applyFill="1" applyBorder="1" applyAlignment="1">
      <alignment horizontal="center" vertical="center" wrapText="1"/>
    </xf>
    <xf numFmtId="0" fontId="27" fillId="15" borderId="24" xfId="0" applyFont="1" applyFill="1" applyBorder="1" applyAlignment="1">
      <alignment horizontal="center" vertical="center" wrapText="1"/>
    </xf>
    <xf numFmtId="0" fontId="27" fillId="15" borderId="13" xfId="0" applyFont="1" applyFill="1" applyBorder="1" applyAlignment="1">
      <alignment horizontal="center" vertical="center" wrapText="1"/>
    </xf>
    <xf numFmtId="0" fontId="27" fillId="15" borderId="25" xfId="0" applyFont="1" applyFill="1" applyBorder="1" applyAlignment="1">
      <alignment horizontal="center" vertical="center" wrapText="1"/>
    </xf>
    <xf numFmtId="0" fontId="23" fillId="15" borderId="37"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21" xfId="0" applyFont="1" applyFill="1" applyBorder="1" applyAlignment="1">
      <alignment horizontal="center" vertical="center" wrapText="1"/>
    </xf>
    <xf numFmtId="0" fontId="28" fillId="15" borderId="27" xfId="0" applyFont="1" applyFill="1" applyBorder="1" applyAlignment="1">
      <alignment horizontal="center" vertical="center" wrapText="1"/>
    </xf>
    <xf numFmtId="0" fontId="31" fillId="15" borderId="1" xfId="0" applyFont="1" applyFill="1" applyBorder="1" applyAlignment="1">
      <alignment horizontal="center" vertical="center" wrapText="1"/>
    </xf>
    <xf numFmtId="0" fontId="32" fillId="12" borderId="1" xfId="0" applyFont="1" applyFill="1" applyBorder="1" applyAlignment="1">
      <alignment horizontal="center" vertical="center" wrapText="1"/>
    </xf>
    <xf numFmtId="0" fontId="32" fillId="12" borderId="24" xfId="0" applyFont="1" applyFill="1" applyBorder="1" applyAlignment="1">
      <alignment horizontal="center" vertical="center" wrapText="1"/>
    </xf>
    <xf numFmtId="0" fontId="32" fillId="12" borderId="13" xfId="0" applyFont="1" applyFill="1" applyBorder="1" applyAlignment="1">
      <alignment horizontal="center" vertical="center" wrapText="1"/>
    </xf>
    <xf numFmtId="0" fontId="32" fillId="12" borderId="36" xfId="0" applyFont="1" applyFill="1" applyBorder="1" applyAlignment="1">
      <alignment horizontal="center" vertical="center" wrapText="1"/>
    </xf>
    <xf numFmtId="0" fontId="32" fillId="12" borderId="0" xfId="0" applyFont="1" applyFill="1" applyBorder="1" applyAlignment="1">
      <alignment horizontal="center" vertical="center" wrapText="1"/>
    </xf>
    <xf numFmtId="0" fontId="32" fillId="12" borderId="26" xfId="0" applyFont="1" applyFill="1" applyBorder="1" applyAlignment="1">
      <alignment horizontal="center" vertical="center" wrapText="1"/>
    </xf>
    <xf numFmtId="0" fontId="32" fillId="12" borderId="21" xfId="0" applyFont="1" applyFill="1" applyBorder="1" applyAlignment="1">
      <alignment horizontal="center" vertical="center" wrapText="1"/>
    </xf>
    <xf numFmtId="0" fontId="23" fillId="9" borderId="29" xfId="0" applyFont="1" applyFill="1" applyBorder="1" applyAlignment="1">
      <alignment horizontal="center" vertical="center" wrapText="1"/>
    </xf>
    <xf numFmtId="0" fontId="28" fillId="9" borderId="26" xfId="0" applyFont="1" applyFill="1" applyBorder="1" applyAlignment="1">
      <alignment horizontal="center" vertical="center" wrapText="1"/>
    </xf>
    <xf numFmtId="0" fontId="28" fillId="9" borderId="21" xfId="0" applyFont="1" applyFill="1" applyBorder="1" applyAlignment="1">
      <alignment horizontal="center" vertical="center" wrapText="1"/>
    </xf>
    <xf numFmtId="0" fontId="28" fillId="9" borderId="27" xfId="0" applyFont="1" applyFill="1" applyBorder="1" applyAlignment="1">
      <alignment horizontal="center" vertical="center" wrapText="1"/>
    </xf>
    <xf numFmtId="0" fontId="27" fillId="9" borderId="24" xfId="0" applyFont="1" applyFill="1" applyBorder="1" applyAlignment="1">
      <alignment horizontal="center" vertical="center" wrapText="1"/>
    </xf>
    <xf numFmtId="0" fontId="27" fillId="9" borderId="13" xfId="0" applyFont="1" applyFill="1" applyBorder="1" applyAlignment="1">
      <alignment horizontal="center" vertical="center" wrapText="1"/>
    </xf>
    <xf numFmtId="0" fontId="27" fillId="9" borderId="25" xfId="0" applyFont="1" applyFill="1" applyBorder="1" applyAlignment="1">
      <alignment horizontal="center" vertical="center" wrapText="1"/>
    </xf>
    <xf numFmtId="0" fontId="31" fillId="9" borderId="1" xfId="0" applyFont="1" applyFill="1" applyBorder="1" applyAlignment="1">
      <alignment horizontal="center" vertical="center" wrapText="1"/>
    </xf>
    <xf numFmtId="0" fontId="32" fillId="7" borderId="1" xfId="0" applyFont="1" applyFill="1" applyBorder="1" applyAlignment="1">
      <alignment horizontal="center" vertical="center" wrapText="1"/>
    </xf>
    <xf numFmtId="0" fontId="32" fillId="7" borderId="24" xfId="0" applyFont="1" applyFill="1" applyBorder="1" applyAlignment="1">
      <alignment horizontal="center" vertical="center" wrapText="1"/>
    </xf>
    <xf numFmtId="0" fontId="32" fillId="7" borderId="25" xfId="0" applyFont="1" applyFill="1" applyBorder="1" applyAlignment="1">
      <alignment horizontal="center" vertical="center" wrapText="1"/>
    </xf>
    <xf numFmtId="0" fontId="32" fillId="7" borderId="36" xfId="0" applyFont="1" applyFill="1" applyBorder="1" applyAlignment="1">
      <alignment horizontal="center" vertical="center" wrapText="1"/>
    </xf>
    <xf numFmtId="0" fontId="32" fillId="7" borderId="37" xfId="0" applyFont="1" applyFill="1" applyBorder="1" applyAlignment="1">
      <alignment horizontal="center" vertical="center" wrapText="1"/>
    </xf>
    <xf numFmtId="0" fontId="32" fillId="7" borderId="26" xfId="0" applyFont="1" applyFill="1" applyBorder="1" applyAlignment="1">
      <alignment horizontal="center" vertical="center" wrapText="1"/>
    </xf>
    <xf numFmtId="0" fontId="32" fillId="7" borderId="27" xfId="0" applyFont="1" applyFill="1" applyBorder="1" applyAlignment="1">
      <alignment horizontal="center" vertical="center" wrapText="1"/>
    </xf>
    <xf numFmtId="0" fontId="32" fillId="7" borderId="38" xfId="0" applyFont="1" applyFill="1" applyBorder="1" applyAlignment="1">
      <alignment horizontal="center" vertical="center" wrapText="1"/>
    </xf>
    <xf numFmtId="0" fontId="32" fillId="7" borderId="39" xfId="0" applyFont="1" applyFill="1" applyBorder="1" applyAlignment="1">
      <alignment horizontal="center" vertical="center" wrapText="1"/>
    </xf>
    <xf numFmtId="0" fontId="32" fillId="7" borderId="40" xfId="0" applyFont="1" applyFill="1" applyBorder="1" applyAlignment="1">
      <alignment horizontal="center" vertical="center" wrapText="1"/>
    </xf>
    <xf numFmtId="49" fontId="5" fillId="8" borderId="1" xfId="1" applyNumberFormat="1" applyFont="1" applyFill="1" applyBorder="1" applyAlignment="1">
      <alignment horizontal="center" vertical="center"/>
    </xf>
    <xf numFmtId="49" fontId="11" fillId="9" borderId="1" xfId="1" applyNumberFormat="1" applyFont="1" applyFill="1" applyBorder="1" applyAlignment="1">
      <alignment horizontal="center" vertical="center"/>
    </xf>
  </cellXfs>
  <cellStyles count="4">
    <cellStyle name="パーセント" xfId="3" builtinId="5"/>
    <cellStyle name="標準" xfId="0" builtinId="0"/>
    <cellStyle name="標準 2" xfId="1" xr:uid="{00000000-0005-0000-0000-000001000000}"/>
    <cellStyle name="標準_Sheet1" xfId="2" xr:uid="{00000000-0005-0000-0000-000002000000}"/>
  </cellStyles>
  <dxfs count="13">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FFCCFF"/>
      <color rgb="FFFF0066"/>
      <color rgb="FF66FFFF"/>
      <color rgb="FFF2F8E5"/>
      <color rgb="FFF4F4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医療技術評価－未収載（</a:t>
            </a:r>
            <a:r>
              <a:rPr lang="en-US" altLang="ja-JP"/>
              <a:t>193</a:t>
            </a:r>
            <a:r>
              <a:rPr lang="ja-JP" altLang="en-US"/>
              <a:t>件）</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dPt>
            <c:idx val="0"/>
            <c:bubble3D val="0"/>
            <c:spPr>
              <a:solidFill>
                <a:srgbClr val="00B050"/>
              </a:solidFill>
              <a:ln w="19050">
                <a:solidFill>
                  <a:schemeClr val="lt1"/>
                </a:solidFill>
              </a:ln>
              <a:effectLst/>
            </c:spPr>
            <c:extLst>
              <c:ext xmlns:c16="http://schemas.microsoft.com/office/drawing/2014/chart" uri="{C3380CC4-5D6E-409C-BE32-E72D297353CC}">
                <c16:uniqueId val="{00000001-248A-4C1E-A96F-5EB5C8806DA3}"/>
              </c:ext>
            </c:extLst>
          </c:dPt>
          <c:dPt>
            <c:idx val="1"/>
            <c:bubble3D val="0"/>
            <c:spPr>
              <a:solidFill>
                <a:srgbClr val="FF0000"/>
              </a:solidFill>
              <a:ln w="19050">
                <a:solidFill>
                  <a:schemeClr val="lt1"/>
                </a:solidFill>
              </a:ln>
              <a:effectLst/>
            </c:spPr>
            <c:extLst>
              <c:ext xmlns:c16="http://schemas.microsoft.com/office/drawing/2014/chart" uri="{C3380CC4-5D6E-409C-BE32-E72D297353CC}">
                <c16:uniqueId val="{00000003-248A-4C1E-A96F-5EB5C8806DA3}"/>
              </c:ext>
            </c:extLst>
          </c:dPt>
          <c:dPt>
            <c:idx val="2"/>
            <c:bubble3D val="0"/>
            <c:spPr>
              <a:solidFill>
                <a:srgbClr val="0070C0"/>
              </a:solidFill>
              <a:ln w="19050">
                <a:solidFill>
                  <a:schemeClr val="lt1"/>
                </a:solidFill>
              </a:ln>
              <a:effectLst/>
            </c:spPr>
            <c:extLst>
              <c:ext xmlns:c16="http://schemas.microsoft.com/office/drawing/2014/chart" uri="{C3380CC4-5D6E-409C-BE32-E72D297353CC}">
                <c16:uniqueId val="{00000005-248A-4C1E-A96F-5EB5C8806DA3}"/>
              </c:ext>
            </c:extLst>
          </c:dPt>
          <c:dPt>
            <c:idx val="3"/>
            <c:bubble3D val="0"/>
            <c:spPr>
              <a:solidFill>
                <a:srgbClr val="FFC000"/>
              </a:solidFill>
              <a:ln w="19050">
                <a:solidFill>
                  <a:schemeClr val="lt1"/>
                </a:solidFill>
              </a:ln>
              <a:effectLst/>
            </c:spPr>
            <c:extLst>
              <c:ext xmlns:c16="http://schemas.microsoft.com/office/drawing/2014/chart" uri="{C3380CC4-5D6E-409C-BE32-E72D297353CC}">
                <c16:uniqueId val="{00000007-248A-4C1E-A96F-5EB5C8806DA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48A-4C1E-A96F-5EB5C8806DA3}"/>
              </c:ext>
            </c:extLst>
          </c:dPt>
          <c:dLbls>
            <c:dLbl>
              <c:idx val="0"/>
              <c:layout>
                <c:manualLayout>
                  <c:x val="-3.5845144356955377E-2"/>
                  <c:y val="-2.2220399533391659E-2"/>
                </c:manualLayout>
              </c:layout>
              <c:tx>
                <c:rich>
                  <a:bodyPr/>
                  <a:lstStyle/>
                  <a:p>
                    <a:fld id="{B0370E3D-3AF6-43F8-A5ED-44111126C756}" type="VALUE">
                      <a:rPr lang="en-US" altLang="ja-JP"/>
                      <a:pPr/>
                      <a:t>[値]</a:t>
                    </a:fld>
                    <a:r>
                      <a:rPr lang="ja-JP" altLang="en-US"/>
                      <a:t>件</a:t>
                    </a:r>
                    <a:r>
                      <a:rPr lang="en-US" altLang="ja-JP" baseline="0"/>
                      <a:t>, </a:t>
                    </a:r>
                    <a:fld id="{40ECE5D8-373B-46B7-A33C-3B1B422F177D}" type="PERCENTAGE">
                      <a:rPr lang="en-US" altLang="ja-JP" baseline="0"/>
                      <a:pPr/>
                      <a:t>[パーセンテージ]</a:t>
                    </a:fld>
                    <a:endParaRPr lang="en-US" altLang="ja-JP" baseline="0"/>
                  </a:p>
                </c:rich>
              </c:tx>
              <c:showLegendKey val="0"/>
              <c:showVal val="1"/>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248A-4C1E-A96F-5EB5C8806DA3}"/>
                </c:ext>
              </c:extLst>
            </c:dLbl>
            <c:dLbl>
              <c:idx val="1"/>
              <c:layout>
                <c:manualLayout>
                  <c:x val="5.5470472440944885E-2"/>
                  <c:y val="1.6946996208807255E-2"/>
                </c:manualLayout>
              </c:layout>
              <c:tx>
                <c:rich>
                  <a:bodyPr/>
                  <a:lstStyle/>
                  <a:p>
                    <a:fld id="{A4C900E6-9D36-4306-8407-E20886F75293}" type="VALUE">
                      <a:rPr lang="en-US" altLang="ja-JP"/>
                      <a:pPr/>
                      <a:t>[値]</a:t>
                    </a:fld>
                    <a:r>
                      <a:rPr lang="ja-JP" altLang="en-US"/>
                      <a:t>件</a:t>
                    </a:r>
                    <a:r>
                      <a:rPr lang="en-US" altLang="ja-JP" baseline="0"/>
                      <a:t>, </a:t>
                    </a:r>
                    <a:fld id="{F20E4F26-3977-4492-ACE9-642615C50971}" type="PERCENTAGE">
                      <a:rPr lang="en-US" altLang="ja-JP" baseline="0"/>
                      <a:pPr/>
                      <a:t>[パーセンテージ]</a:t>
                    </a:fld>
                    <a:endParaRPr lang="en-US" altLang="ja-JP" baseline="0"/>
                  </a:p>
                </c:rich>
              </c:tx>
              <c:showLegendKey val="0"/>
              <c:showVal val="1"/>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248A-4C1E-A96F-5EB5C8806DA3}"/>
                </c:ext>
              </c:extLst>
            </c:dLbl>
            <c:dLbl>
              <c:idx val="2"/>
              <c:layout>
                <c:manualLayout>
                  <c:x val="0.17225346831646043"/>
                  <c:y val="-1.7661042369703873E-2"/>
                </c:manualLayout>
              </c:layout>
              <c:tx>
                <c:rich>
                  <a:bodyPr/>
                  <a:lstStyle/>
                  <a:p>
                    <a:fld id="{9FD2842B-5A75-4961-ACC7-5E2A9CD1B39C}" type="VALUE">
                      <a:rPr lang="en-US" altLang="ja-JP"/>
                      <a:pPr/>
                      <a:t>[値]</a:t>
                    </a:fld>
                    <a:r>
                      <a:rPr lang="ja-JP" altLang="en-US"/>
                      <a:t>件</a:t>
                    </a:r>
                    <a:r>
                      <a:rPr lang="en-US" altLang="ja-JP" baseline="0"/>
                      <a:t>, </a:t>
                    </a:r>
                    <a:fld id="{55371B66-0A7B-4D33-96B1-D012503428A6}" type="PERCENTAGE">
                      <a:rPr lang="en-US" altLang="ja-JP" baseline="0"/>
                      <a:pPr/>
                      <a:t>[パーセンテージ]</a:t>
                    </a:fld>
                    <a:endParaRPr lang="en-US" altLang="ja-JP" baseline="0"/>
                  </a:p>
                </c:rich>
              </c:tx>
              <c:showLegendKey val="0"/>
              <c:showVal val="1"/>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248A-4C1E-A96F-5EB5C8806DA3}"/>
                </c:ext>
              </c:extLst>
            </c:dLbl>
            <c:dLbl>
              <c:idx val="3"/>
              <c:layout>
                <c:manualLayout>
                  <c:x val="-6.3406856751601695E-2"/>
                  <c:y val="4.634458192725905E-2"/>
                </c:manualLayout>
              </c:layout>
              <c:tx>
                <c:rich>
                  <a:bodyPr/>
                  <a:lstStyle/>
                  <a:p>
                    <a:fld id="{94C46B22-8C62-4ADB-B896-16F3C03DEC3E}" type="VALUE">
                      <a:rPr lang="en-US" altLang="ja-JP"/>
                      <a:pPr/>
                      <a:t>[値]</a:t>
                    </a:fld>
                    <a:r>
                      <a:rPr lang="ja-JP" altLang="en-US" baseline="0"/>
                      <a:t>件 </a:t>
                    </a:r>
                    <a:fld id="{0F6E0035-4984-49DC-A01C-E0E691E574B0}" type="PERCENTAGE">
                      <a:rPr lang="en-US" altLang="ja-JP" baseline="0"/>
                      <a:pPr/>
                      <a:t>[パーセンテージ]</a:t>
                    </a:fld>
                    <a:endParaRPr lang="ja-JP" altLang="en-US" baseline="0"/>
                  </a:p>
                </c:rich>
              </c:tx>
              <c:showLegendKey val="0"/>
              <c:showVal val="1"/>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248A-4C1E-A96F-5EB5C8806DA3}"/>
                </c:ext>
              </c:extLst>
            </c:dLbl>
            <c:dLbl>
              <c:idx val="4"/>
              <c:layout>
                <c:manualLayout>
                  <c:x val="-9.4977690288713931E-2"/>
                  <c:y val="2.3759477981918926E-2"/>
                </c:manualLayout>
              </c:layou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248A-4C1E-A96F-5EB5C8806DA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集計!$B$3:$B$6</c:f>
              <c:strCache>
                <c:ptCount val="4"/>
                <c:pt idx="0">
                  <c:v>要望通り反映された</c:v>
                </c:pt>
                <c:pt idx="1">
                  <c:v>一部要望が反映された</c:v>
                </c:pt>
                <c:pt idx="2">
                  <c:v>全く反映されなかった</c:v>
                </c:pt>
                <c:pt idx="3">
                  <c:v>その他</c:v>
                </c:pt>
              </c:strCache>
            </c:strRef>
          </c:cat>
          <c:val>
            <c:numRef>
              <c:f>集計!$C$3:$C$6</c:f>
              <c:numCache>
                <c:formatCode>General</c:formatCode>
                <c:ptCount val="4"/>
                <c:pt idx="0">
                  <c:v>11</c:v>
                </c:pt>
                <c:pt idx="1">
                  <c:v>21</c:v>
                </c:pt>
                <c:pt idx="2">
                  <c:v>136</c:v>
                </c:pt>
                <c:pt idx="3">
                  <c:v>25</c:v>
                </c:pt>
              </c:numCache>
            </c:numRef>
          </c:val>
          <c:extLst>
            <c:ext xmlns:c16="http://schemas.microsoft.com/office/drawing/2014/chart" uri="{C3380CC4-5D6E-409C-BE32-E72D297353CC}">
              <c16:uniqueId val="{00000000-337C-4CB7-B9D2-45B5268E00A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医療技術評価－既収載（</a:t>
            </a:r>
            <a:r>
              <a:rPr lang="en-US" altLang="ja-JP"/>
              <a:t>275</a:t>
            </a:r>
            <a:r>
              <a:rPr lang="ja-JP" altLang="en-US"/>
              <a:t>件）</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dPt>
            <c:idx val="0"/>
            <c:bubble3D val="0"/>
            <c:spPr>
              <a:solidFill>
                <a:srgbClr val="00B050"/>
              </a:solidFill>
              <a:ln w="19050">
                <a:solidFill>
                  <a:schemeClr val="lt1"/>
                </a:solidFill>
              </a:ln>
              <a:effectLst/>
            </c:spPr>
            <c:extLst>
              <c:ext xmlns:c16="http://schemas.microsoft.com/office/drawing/2014/chart" uri="{C3380CC4-5D6E-409C-BE32-E72D297353CC}">
                <c16:uniqueId val="{00000001-0B06-4F17-A831-B51F205A8B6A}"/>
              </c:ext>
            </c:extLst>
          </c:dPt>
          <c:dPt>
            <c:idx val="1"/>
            <c:bubble3D val="0"/>
            <c:spPr>
              <a:solidFill>
                <a:srgbClr val="FF0000"/>
              </a:solidFill>
              <a:ln w="19050">
                <a:solidFill>
                  <a:schemeClr val="lt1"/>
                </a:solidFill>
              </a:ln>
              <a:effectLst/>
            </c:spPr>
            <c:extLst>
              <c:ext xmlns:c16="http://schemas.microsoft.com/office/drawing/2014/chart" uri="{C3380CC4-5D6E-409C-BE32-E72D297353CC}">
                <c16:uniqueId val="{00000003-0B06-4F17-A831-B51F205A8B6A}"/>
              </c:ext>
            </c:extLst>
          </c:dPt>
          <c:dPt>
            <c:idx val="2"/>
            <c:bubble3D val="0"/>
            <c:spPr>
              <a:solidFill>
                <a:srgbClr val="0070C0"/>
              </a:solidFill>
              <a:ln w="19050">
                <a:solidFill>
                  <a:schemeClr val="lt1"/>
                </a:solidFill>
              </a:ln>
              <a:effectLst/>
            </c:spPr>
            <c:extLst>
              <c:ext xmlns:c16="http://schemas.microsoft.com/office/drawing/2014/chart" uri="{C3380CC4-5D6E-409C-BE32-E72D297353CC}">
                <c16:uniqueId val="{00000005-0B06-4F17-A831-B51F205A8B6A}"/>
              </c:ext>
            </c:extLst>
          </c:dPt>
          <c:dPt>
            <c:idx val="3"/>
            <c:bubble3D val="0"/>
            <c:spPr>
              <a:solidFill>
                <a:srgbClr val="FFC000"/>
              </a:solidFill>
              <a:ln w="19050">
                <a:solidFill>
                  <a:schemeClr val="lt1"/>
                </a:solidFill>
              </a:ln>
              <a:effectLst/>
            </c:spPr>
            <c:extLst>
              <c:ext xmlns:c16="http://schemas.microsoft.com/office/drawing/2014/chart" uri="{C3380CC4-5D6E-409C-BE32-E72D297353CC}">
                <c16:uniqueId val="{00000007-0B06-4F17-A831-B51F205A8B6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0B06-4F17-A831-B51F205A8B6A}"/>
              </c:ext>
            </c:extLst>
          </c:dPt>
          <c:dLbls>
            <c:dLbl>
              <c:idx val="0"/>
              <c:layout>
                <c:manualLayout>
                  <c:x val="-6.6982283464566986E-2"/>
                  <c:y val="-1.8786089238845144E-2"/>
                </c:manualLayout>
              </c:layout>
              <c:tx>
                <c:rich>
                  <a:bodyPr/>
                  <a:lstStyle/>
                  <a:p>
                    <a:fld id="{69F9B2D1-6C22-4ADB-91F7-2DAC2008AADF}" type="VALUE">
                      <a:rPr lang="en-US" altLang="ja-JP"/>
                      <a:pPr/>
                      <a:t>[値]</a:t>
                    </a:fld>
                    <a:r>
                      <a:rPr lang="ja-JP" altLang="en-US"/>
                      <a:t>件</a:t>
                    </a:r>
                    <a:r>
                      <a:rPr lang="en-US" altLang="ja-JP" baseline="0"/>
                      <a:t>, </a:t>
                    </a:r>
                    <a:fld id="{1194DB5F-EA55-44CC-A0EF-33C677F7C1E7}" type="PERCENTAGE">
                      <a:rPr lang="en-US" altLang="ja-JP" baseline="0"/>
                      <a:pPr/>
                      <a:t>[パーセンテージ]</a:t>
                    </a:fld>
                    <a:endParaRPr lang="en-US" altLang="ja-JP" baseline="0"/>
                  </a:p>
                </c:rich>
              </c:tx>
              <c:showLegendKey val="0"/>
              <c:showVal val="1"/>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0B06-4F17-A831-B51F205A8B6A}"/>
                </c:ext>
              </c:extLst>
            </c:dLbl>
            <c:dLbl>
              <c:idx val="1"/>
              <c:layout>
                <c:manualLayout>
                  <c:x val="4.7869641294838146E-3"/>
                  <c:y val="-2.4081000291630211E-2"/>
                </c:manualLayout>
              </c:layout>
              <c:tx>
                <c:rich>
                  <a:bodyPr/>
                  <a:lstStyle/>
                  <a:p>
                    <a:fld id="{A6681A64-5F03-45ED-AA26-7A3CC0D58EE0}" type="VALUE">
                      <a:rPr lang="en-US" altLang="ja-JP"/>
                      <a:pPr/>
                      <a:t>[値]</a:t>
                    </a:fld>
                    <a:r>
                      <a:rPr lang="ja-JP" altLang="en-US"/>
                      <a:t>件</a:t>
                    </a:r>
                    <a:r>
                      <a:rPr lang="en-US" altLang="ja-JP" baseline="0"/>
                      <a:t>, </a:t>
                    </a:r>
                    <a:fld id="{8CB258A2-D80B-4306-959E-294FE1BC1E0B}" type="PERCENTAGE">
                      <a:rPr lang="en-US" altLang="ja-JP" baseline="0"/>
                      <a:pPr/>
                      <a:t>[パーセンテージ]</a:t>
                    </a:fld>
                    <a:endParaRPr lang="en-US" altLang="ja-JP" baseline="0"/>
                  </a:p>
                </c:rich>
              </c:tx>
              <c:showLegendKey val="0"/>
              <c:showVal val="1"/>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0B06-4F17-A831-B51F205A8B6A}"/>
                </c:ext>
              </c:extLst>
            </c:dLbl>
            <c:dLbl>
              <c:idx val="2"/>
              <c:layout>
                <c:manualLayout>
                  <c:x val="0.22505925889698569"/>
                  <c:y val="1.718935133108344E-2"/>
                </c:manualLayout>
              </c:layout>
              <c:tx>
                <c:rich>
                  <a:bodyPr/>
                  <a:lstStyle/>
                  <a:p>
                    <a:fld id="{BB70C65F-CD16-44FB-99BC-70966E9871AF}" type="VALUE">
                      <a:rPr lang="en-US" altLang="ja-JP"/>
                      <a:pPr/>
                      <a:t>[値]</a:t>
                    </a:fld>
                    <a:r>
                      <a:rPr lang="ja-JP" altLang="en-US" baseline="0"/>
                      <a:t>件 </a:t>
                    </a:r>
                    <a:fld id="{D23D158B-480A-440B-9600-7CC72AB004A8}" type="PERCENTAGE">
                      <a:rPr lang="en-US" altLang="ja-JP" baseline="0"/>
                      <a:pPr/>
                      <a:t>[パーセンテージ]</a:t>
                    </a:fld>
                    <a:endParaRPr lang="ja-JP" altLang="en-US" baseline="0"/>
                  </a:p>
                </c:rich>
              </c:tx>
              <c:showLegendKey val="0"/>
              <c:showVal val="1"/>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0B06-4F17-A831-B51F205A8B6A}"/>
                </c:ext>
              </c:extLst>
            </c:dLbl>
            <c:dLbl>
              <c:idx val="3"/>
              <c:layout>
                <c:manualLayout>
                  <c:x val="-2.1985730044613988E-2"/>
                  <c:y val="1.9609673790776241E-2"/>
                </c:manualLayout>
              </c:layout>
              <c:tx>
                <c:rich>
                  <a:bodyPr/>
                  <a:lstStyle/>
                  <a:p>
                    <a:fld id="{7631DF82-3668-4768-AC36-ABB1204F867F}" type="VALUE">
                      <a:rPr lang="en-US" altLang="ja-JP"/>
                      <a:pPr/>
                      <a:t>[値]</a:t>
                    </a:fld>
                    <a:r>
                      <a:rPr lang="ja-JP" altLang="en-US"/>
                      <a:t>件</a:t>
                    </a:r>
                    <a:r>
                      <a:rPr lang="en-US" altLang="ja-JP" baseline="0"/>
                      <a:t>, </a:t>
                    </a:r>
                    <a:fld id="{3FF7F335-23AC-43C6-AA83-FBE435AE19EA}" type="PERCENTAGE">
                      <a:rPr lang="en-US" altLang="ja-JP" baseline="0"/>
                      <a:pPr/>
                      <a:t>[パーセンテージ]</a:t>
                    </a:fld>
                    <a:endParaRPr lang="en-US" altLang="ja-JP" baseline="0"/>
                  </a:p>
                </c:rich>
              </c:tx>
              <c:showLegendKey val="0"/>
              <c:showVal val="1"/>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0B06-4F17-A831-B51F205A8B6A}"/>
                </c:ext>
              </c:extLst>
            </c:dLbl>
            <c:dLbl>
              <c:idx val="4"/>
              <c:layout>
                <c:manualLayout>
                  <c:x val="-5.8115923009623774E-2"/>
                  <c:y val="-2.278543307086614E-2"/>
                </c:manualLayout>
              </c:layou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0B06-4F17-A831-B51F205A8B6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集計!$B$10:$B$13</c:f>
              <c:strCache>
                <c:ptCount val="4"/>
                <c:pt idx="0">
                  <c:v>要望通り反映された</c:v>
                </c:pt>
                <c:pt idx="1">
                  <c:v>一部要望が反映された</c:v>
                </c:pt>
                <c:pt idx="2">
                  <c:v>全く反映されなかった</c:v>
                </c:pt>
                <c:pt idx="3">
                  <c:v>その他</c:v>
                </c:pt>
              </c:strCache>
            </c:strRef>
          </c:cat>
          <c:val>
            <c:numRef>
              <c:f>集計!$C$10:$C$13</c:f>
              <c:numCache>
                <c:formatCode>General</c:formatCode>
                <c:ptCount val="4"/>
                <c:pt idx="0">
                  <c:v>32</c:v>
                </c:pt>
                <c:pt idx="1">
                  <c:v>35</c:v>
                </c:pt>
                <c:pt idx="2">
                  <c:v>174</c:v>
                </c:pt>
                <c:pt idx="3">
                  <c:v>34</c:v>
                </c:pt>
              </c:numCache>
            </c:numRef>
          </c:val>
          <c:extLst>
            <c:ext xmlns:c16="http://schemas.microsoft.com/office/drawing/2014/chart" uri="{C3380CC4-5D6E-409C-BE32-E72D297353CC}">
              <c16:uniqueId val="{00000000-6665-4FA4-8C63-9DF8116FFCA8}"/>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保険局医療課</a:t>
            </a:r>
            <a:r>
              <a:rPr lang="en-US" altLang="ja-JP"/>
              <a:t>A</a:t>
            </a:r>
            <a:r>
              <a:rPr lang="ja-JP" altLang="en-US"/>
              <a:t>区分（</a:t>
            </a:r>
            <a:r>
              <a:rPr lang="en-US" altLang="ja-JP"/>
              <a:t>47</a:t>
            </a:r>
            <a:r>
              <a:rPr lang="ja-JP" altLang="en-US"/>
              <a:t>件）</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dPt>
            <c:idx val="0"/>
            <c:bubble3D val="0"/>
            <c:spPr>
              <a:solidFill>
                <a:srgbClr val="00B050"/>
              </a:solidFill>
              <a:ln w="19050">
                <a:solidFill>
                  <a:schemeClr val="lt1"/>
                </a:solidFill>
              </a:ln>
              <a:effectLst/>
            </c:spPr>
            <c:extLst>
              <c:ext xmlns:c16="http://schemas.microsoft.com/office/drawing/2014/chart" uri="{C3380CC4-5D6E-409C-BE32-E72D297353CC}">
                <c16:uniqueId val="{00000001-348E-4182-A4F4-3C19A66CB748}"/>
              </c:ext>
            </c:extLst>
          </c:dPt>
          <c:dPt>
            <c:idx val="1"/>
            <c:bubble3D val="0"/>
            <c:spPr>
              <a:solidFill>
                <a:srgbClr val="FF0000"/>
              </a:solidFill>
              <a:ln w="19050">
                <a:solidFill>
                  <a:schemeClr val="lt1"/>
                </a:solidFill>
              </a:ln>
              <a:effectLst/>
            </c:spPr>
            <c:extLst>
              <c:ext xmlns:c16="http://schemas.microsoft.com/office/drawing/2014/chart" uri="{C3380CC4-5D6E-409C-BE32-E72D297353CC}">
                <c16:uniqueId val="{00000003-348E-4182-A4F4-3C19A66CB748}"/>
              </c:ext>
            </c:extLst>
          </c:dPt>
          <c:dPt>
            <c:idx val="2"/>
            <c:bubble3D val="0"/>
            <c:spPr>
              <a:solidFill>
                <a:srgbClr val="0070C0"/>
              </a:solidFill>
              <a:ln w="19050">
                <a:solidFill>
                  <a:schemeClr val="lt1"/>
                </a:solidFill>
              </a:ln>
              <a:effectLst/>
            </c:spPr>
            <c:extLst>
              <c:ext xmlns:c16="http://schemas.microsoft.com/office/drawing/2014/chart" uri="{C3380CC4-5D6E-409C-BE32-E72D297353CC}">
                <c16:uniqueId val="{00000005-348E-4182-A4F4-3C19A66CB748}"/>
              </c:ext>
            </c:extLst>
          </c:dPt>
          <c:dPt>
            <c:idx val="3"/>
            <c:bubble3D val="0"/>
            <c:spPr>
              <a:solidFill>
                <a:srgbClr val="FFC000"/>
              </a:solidFill>
              <a:ln w="19050">
                <a:solidFill>
                  <a:schemeClr val="lt1"/>
                </a:solidFill>
              </a:ln>
              <a:effectLst/>
            </c:spPr>
            <c:extLst>
              <c:ext xmlns:c16="http://schemas.microsoft.com/office/drawing/2014/chart" uri="{C3380CC4-5D6E-409C-BE32-E72D297353CC}">
                <c16:uniqueId val="{00000007-348E-4182-A4F4-3C19A66CB74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48E-4182-A4F4-3C19A66CB748}"/>
              </c:ext>
            </c:extLst>
          </c:dPt>
          <c:dLbls>
            <c:dLbl>
              <c:idx val="0"/>
              <c:layout>
                <c:manualLayout>
                  <c:x val="3.6715084527477543E-2"/>
                  <c:y val="-1.8565054368203975E-2"/>
                </c:manualLayout>
              </c:layout>
              <c:tx>
                <c:rich>
                  <a:bodyPr/>
                  <a:lstStyle/>
                  <a:p>
                    <a:fld id="{4D9434D2-B399-42FB-8E98-797A41D4CC43}" type="VALUE">
                      <a:rPr lang="en-US" altLang="ja-JP"/>
                      <a:pPr/>
                      <a:t>[値]</a:t>
                    </a:fld>
                    <a:r>
                      <a:rPr lang="ja-JP" altLang="en-US"/>
                      <a:t>件</a:t>
                    </a:r>
                    <a:r>
                      <a:rPr lang="en-US" altLang="ja-JP" baseline="0"/>
                      <a:t>, </a:t>
                    </a:r>
                    <a:fld id="{6939706B-EAF8-4ABF-AB1B-DFF9C9FC650D}" type="PERCENTAGE">
                      <a:rPr lang="en-US" altLang="ja-JP" baseline="0"/>
                      <a:pPr/>
                      <a:t>[パーセンテージ]</a:t>
                    </a:fld>
                    <a:endParaRPr lang="en-US" altLang="ja-JP" baseline="0"/>
                  </a:p>
                </c:rich>
              </c:tx>
              <c:showLegendKey val="0"/>
              <c:showVal val="1"/>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348E-4182-A4F4-3C19A66CB748}"/>
                </c:ext>
              </c:extLst>
            </c:dLbl>
            <c:dLbl>
              <c:idx val="1"/>
              <c:layout>
                <c:manualLayout>
                  <c:x val="7.9390945697005263E-2"/>
                  <c:y val="3.1106111736032997E-2"/>
                </c:manualLayout>
              </c:layout>
              <c:tx>
                <c:rich>
                  <a:bodyPr/>
                  <a:lstStyle/>
                  <a:p>
                    <a:fld id="{6FFC324A-13DB-4886-8AC4-DF2E9B51BB54}" type="VALUE">
                      <a:rPr lang="en-US" altLang="ja-JP"/>
                      <a:pPr/>
                      <a:t>[値]</a:t>
                    </a:fld>
                    <a:r>
                      <a:rPr lang="ja-JP" altLang="en-US"/>
                      <a:t>件</a:t>
                    </a:r>
                    <a:r>
                      <a:rPr lang="en-US" altLang="ja-JP" baseline="0"/>
                      <a:t>, </a:t>
                    </a:r>
                    <a:fld id="{41BF2CDE-3875-41F5-8726-37991B691BBF}" type="PERCENTAGE">
                      <a:rPr lang="en-US" altLang="ja-JP" baseline="0"/>
                      <a:pPr/>
                      <a:t>[パーセンテージ]</a:t>
                    </a:fld>
                    <a:endParaRPr lang="en-US" altLang="ja-JP" baseline="0"/>
                  </a:p>
                </c:rich>
              </c:tx>
              <c:showLegendKey val="0"/>
              <c:showVal val="1"/>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348E-4182-A4F4-3C19A66CB748}"/>
                </c:ext>
              </c:extLst>
            </c:dLbl>
            <c:dLbl>
              <c:idx val="2"/>
              <c:layout>
                <c:manualLayout>
                  <c:x val="2.0645680159545276E-2"/>
                  <c:y val="-4.8856392950881141E-4"/>
                </c:manualLayout>
              </c:layout>
              <c:tx>
                <c:rich>
                  <a:bodyPr/>
                  <a:lstStyle/>
                  <a:p>
                    <a:fld id="{784C0B9E-7B8D-438A-8BC9-1ECB0A1A0764}" type="VALUE">
                      <a:rPr lang="en-US" altLang="ja-JP"/>
                      <a:pPr/>
                      <a:t>[値]</a:t>
                    </a:fld>
                    <a:r>
                      <a:rPr lang="ja-JP" altLang="en-US"/>
                      <a:t>件</a:t>
                    </a:r>
                    <a:r>
                      <a:rPr lang="en-US" altLang="ja-JP" baseline="0"/>
                      <a:t>, </a:t>
                    </a:r>
                    <a:fld id="{DFB3519A-4C87-49E9-99B2-C680C83A10DA}" type="PERCENTAGE">
                      <a:rPr lang="en-US" altLang="ja-JP" baseline="0"/>
                      <a:pPr/>
                      <a:t>[パーセンテージ]</a:t>
                    </a:fld>
                    <a:endParaRPr lang="en-US" altLang="ja-JP" baseline="0"/>
                  </a:p>
                </c:rich>
              </c:tx>
              <c:showLegendKey val="0"/>
              <c:showVal val="1"/>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348E-4182-A4F4-3C19A66CB748}"/>
                </c:ext>
              </c:extLst>
            </c:dLbl>
            <c:dLbl>
              <c:idx val="3"/>
              <c:layout>
                <c:manualLayout>
                  <c:x val="-4.0825114252022843E-2"/>
                  <c:y val="3.5045369328833897E-2"/>
                </c:manualLayout>
              </c:layout>
              <c:tx>
                <c:rich>
                  <a:bodyPr/>
                  <a:lstStyle/>
                  <a:p>
                    <a:fld id="{6F061CF4-C373-4995-A877-46E0AF5874E2}" type="VALUE">
                      <a:rPr lang="en-US" altLang="ja-JP"/>
                      <a:pPr/>
                      <a:t>[値]</a:t>
                    </a:fld>
                    <a:r>
                      <a:rPr lang="ja-JP" altLang="en-US"/>
                      <a:t>件</a:t>
                    </a:r>
                    <a:r>
                      <a:rPr lang="en-US" altLang="ja-JP" baseline="0"/>
                      <a:t>, </a:t>
                    </a:r>
                    <a:fld id="{55E4056B-35A8-4C33-BB96-A378AAD7FEBE}" type="PERCENTAGE">
                      <a:rPr lang="en-US" altLang="ja-JP" baseline="0"/>
                      <a:pPr/>
                      <a:t>[パーセンテージ]</a:t>
                    </a:fld>
                    <a:endParaRPr lang="en-US" altLang="ja-JP" baseline="0"/>
                  </a:p>
                </c:rich>
              </c:tx>
              <c:showLegendKey val="0"/>
              <c:showVal val="1"/>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348E-4182-A4F4-3C19A66CB748}"/>
                </c:ext>
              </c:extLst>
            </c:dLbl>
            <c:dLbl>
              <c:idx val="4"/>
              <c:layout>
                <c:manualLayout>
                  <c:x val="-4.8246281714785649E-2"/>
                  <c:y val="1.0381306503353747E-2"/>
                </c:manualLayout>
              </c:layou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348E-4182-A4F4-3C19A66CB74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集計!$B$17:$B$20</c:f>
              <c:strCache>
                <c:ptCount val="4"/>
                <c:pt idx="0">
                  <c:v>要望通り反映された</c:v>
                </c:pt>
                <c:pt idx="1">
                  <c:v>一部要望が反映された</c:v>
                </c:pt>
                <c:pt idx="2">
                  <c:v>全く反映されなかった</c:v>
                </c:pt>
                <c:pt idx="3">
                  <c:v>その他</c:v>
                </c:pt>
              </c:strCache>
            </c:strRef>
          </c:cat>
          <c:val>
            <c:numRef>
              <c:f>集計!$C$17:$C$20</c:f>
              <c:numCache>
                <c:formatCode>General</c:formatCode>
                <c:ptCount val="4"/>
                <c:pt idx="0">
                  <c:v>2</c:v>
                </c:pt>
                <c:pt idx="1">
                  <c:v>2</c:v>
                </c:pt>
                <c:pt idx="2">
                  <c:v>29</c:v>
                </c:pt>
                <c:pt idx="3">
                  <c:v>14</c:v>
                </c:pt>
              </c:numCache>
            </c:numRef>
          </c:val>
          <c:extLst>
            <c:ext xmlns:c16="http://schemas.microsoft.com/office/drawing/2014/chart" uri="{C3380CC4-5D6E-409C-BE32-E72D297353CC}">
              <c16:uniqueId val="{00000000-8AFF-491F-853F-08AB9D463C3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合計－診療報酬改定結果</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dPt>
            <c:idx val="0"/>
            <c:bubble3D val="0"/>
            <c:spPr>
              <a:solidFill>
                <a:srgbClr val="00B050"/>
              </a:solidFill>
              <a:ln w="19050">
                <a:solidFill>
                  <a:schemeClr val="lt1"/>
                </a:solidFill>
              </a:ln>
              <a:effectLst/>
            </c:spPr>
            <c:extLst>
              <c:ext xmlns:c16="http://schemas.microsoft.com/office/drawing/2014/chart" uri="{C3380CC4-5D6E-409C-BE32-E72D297353CC}">
                <c16:uniqueId val="{00000001-A014-4B05-B9FF-CB5F1DCF3DC8}"/>
              </c:ext>
            </c:extLst>
          </c:dPt>
          <c:dPt>
            <c:idx val="1"/>
            <c:bubble3D val="0"/>
            <c:spPr>
              <a:solidFill>
                <a:srgbClr val="FF0000"/>
              </a:solidFill>
              <a:ln w="19050">
                <a:solidFill>
                  <a:schemeClr val="lt1"/>
                </a:solidFill>
              </a:ln>
              <a:effectLst/>
            </c:spPr>
            <c:extLst>
              <c:ext xmlns:c16="http://schemas.microsoft.com/office/drawing/2014/chart" uri="{C3380CC4-5D6E-409C-BE32-E72D297353CC}">
                <c16:uniqueId val="{00000003-A014-4B05-B9FF-CB5F1DCF3DC8}"/>
              </c:ext>
            </c:extLst>
          </c:dPt>
          <c:dPt>
            <c:idx val="2"/>
            <c:bubble3D val="0"/>
            <c:spPr>
              <a:solidFill>
                <a:srgbClr val="0070C0"/>
              </a:solidFill>
              <a:ln w="19050">
                <a:solidFill>
                  <a:schemeClr val="lt1"/>
                </a:solidFill>
              </a:ln>
              <a:effectLst/>
            </c:spPr>
            <c:extLst>
              <c:ext xmlns:c16="http://schemas.microsoft.com/office/drawing/2014/chart" uri="{C3380CC4-5D6E-409C-BE32-E72D297353CC}">
                <c16:uniqueId val="{00000005-A014-4B05-B9FF-CB5F1DCF3DC8}"/>
              </c:ext>
            </c:extLst>
          </c:dPt>
          <c:dPt>
            <c:idx val="3"/>
            <c:bubble3D val="0"/>
            <c:spPr>
              <a:solidFill>
                <a:srgbClr val="FFC000"/>
              </a:solidFill>
              <a:ln w="19050">
                <a:solidFill>
                  <a:schemeClr val="lt1"/>
                </a:solidFill>
              </a:ln>
              <a:effectLst/>
            </c:spPr>
            <c:extLst>
              <c:ext xmlns:c16="http://schemas.microsoft.com/office/drawing/2014/chart" uri="{C3380CC4-5D6E-409C-BE32-E72D297353CC}">
                <c16:uniqueId val="{00000007-A014-4B05-B9FF-CB5F1DCF3DC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014-4B05-B9FF-CB5F1DCF3DC8}"/>
              </c:ext>
            </c:extLst>
          </c:dPt>
          <c:dLbls>
            <c:dLbl>
              <c:idx val="0"/>
              <c:layout>
                <c:manualLayout>
                  <c:x val="-4.019083552055993E-2"/>
                  <c:y val="-2.1313794109069698E-2"/>
                </c:manualLayout>
              </c:layout>
              <c:tx>
                <c:rich>
                  <a:bodyPr/>
                  <a:lstStyle/>
                  <a:p>
                    <a:fld id="{DEDB9EC6-EAB2-4664-BE4A-7398C4AC66FA}" type="VALUE">
                      <a:rPr lang="en-US" altLang="ja-JP"/>
                      <a:pPr/>
                      <a:t>[値]</a:t>
                    </a:fld>
                    <a:r>
                      <a:rPr lang="ja-JP" altLang="en-US"/>
                      <a:t>件</a:t>
                    </a:r>
                    <a:r>
                      <a:rPr lang="en-US" altLang="ja-JP" baseline="0"/>
                      <a:t>, </a:t>
                    </a:r>
                    <a:fld id="{EF793B91-1DAE-4C30-98C5-EF0135E30EA8}" type="PERCENTAGE">
                      <a:rPr lang="en-US" altLang="ja-JP" baseline="0"/>
                      <a:pPr/>
                      <a:t>[パーセンテージ]</a:t>
                    </a:fld>
                    <a:endParaRPr lang="en-US" altLang="ja-JP" baseline="0"/>
                  </a:p>
                </c:rich>
              </c:tx>
              <c:showLegendKey val="0"/>
              <c:showVal val="1"/>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A014-4B05-B9FF-CB5F1DCF3DC8}"/>
                </c:ext>
              </c:extLst>
            </c:dLbl>
            <c:dLbl>
              <c:idx val="1"/>
              <c:layout>
                <c:manualLayout>
                  <c:x val="4.8845800524934382E-2"/>
                  <c:y val="-4.4550160396617088E-3"/>
                </c:manualLayout>
              </c:layout>
              <c:tx>
                <c:rich>
                  <a:bodyPr/>
                  <a:lstStyle/>
                  <a:p>
                    <a:fld id="{C6132F17-CE66-4031-BC95-024F06B173CC}" type="VALUE">
                      <a:rPr lang="en-US" altLang="ja-JP"/>
                      <a:pPr/>
                      <a:t>[値]</a:t>
                    </a:fld>
                    <a:r>
                      <a:rPr lang="ja-JP" altLang="en-US"/>
                      <a:t>件</a:t>
                    </a:r>
                    <a:r>
                      <a:rPr lang="en-US" altLang="ja-JP" baseline="0"/>
                      <a:t>, </a:t>
                    </a:r>
                    <a:fld id="{C15D453E-6F52-4757-AD55-BE350DE5CEDC}" type="PERCENTAGE">
                      <a:rPr lang="en-US" altLang="ja-JP" baseline="0"/>
                      <a:pPr/>
                      <a:t>[パーセンテージ]</a:t>
                    </a:fld>
                    <a:endParaRPr lang="en-US" altLang="ja-JP" baseline="0"/>
                  </a:p>
                </c:rich>
              </c:tx>
              <c:showLegendKey val="0"/>
              <c:showVal val="1"/>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A014-4B05-B9FF-CB5F1DCF3DC8}"/>
                </c:ext>
              </c:extLst>
            </c:dLbl>
            <c:dLbl>
              <c:idx val="2"/>
              <c:layout>
                <c:manualLayout>
                  <c:x val="0.21245409541198654"/>
                  <c:y val="1.0405699287589051E-2"/>
                </c:manualLayout>
              </c:layout>
              <c:tx>
                <c:rich>
                  <a:bodyPr/>
                  <a:lstStyle/>
                  <a:p>
                    <a:fld id="{3FB3C64E-9E6F-40C2-8C16-3378B416BC4F}" type="VALUE">
                      <a:rPr lang="en-US" altLang="ja-JP"/>
                      <a:pPr/>
                      <a:t>[値]</a:t>
                    </a:fld>
                    <a:r>
                      <a:rPr lang="ja-JP" altLang="en-US"/>
                      <a:t>件</a:t>
                    </a:r>
                    <a:r>
                      <a:rPr lang="en-US" altLang="ja-JP" baseline="0"/>
                      <a:t>, </a:t>
                    </a:r>
                    <a:fld id="{19332DB5-123D-4CAE-9B5E-2A55A0206FB4}" type="PERCENTAGE">
                      <a:rPr lang="en-US" altLang="ja-JP" baseline="0"/>
                      <a:pPr/>
                      <a:t>[パーセンテージ]</a:t>
                    </a:fld>
                    <a:endParaRPr lang="en-US" altLang="ja-JP" baseline="0"/>
                  </a:p>
                </c:rich>
              </c:tx>
              <c:showLegendKey val="0"/>
              <c:showVal val="1"/>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A014-4B05-B9FF-CB5F1DCF3DC8}"/>
                </c:ext>
              </c:extLst>
            </c:dLbl>
            <c:dLbl>
              <c:idx val="3"/>
              <c:layout>
                <c:manualLayout>
                  <c:x val="-2.7389402411655116E-2"/>
                  <c:y val="3.1901012373454192E-3"/>
                </c:manualLayout>
              </c:layout>
              <c:tx>
                <c:rich>
                  <a:bodyPr/>
                  <a:lstStyle/>
                  <a:p>
                    <a:fld id="{A19F976A-D212-4F62-99AB-2D6404E184AF}" type="VALUE">
                      <a:rPr lang="en-US" altLang="ja-JP"/>
                      <a:pPr/>
                      <a:t>[値]</a:t>
                    </a:fld>
                    <a:r>
                      <a:rPr lang="ja-JP" altLang="en-US"/>
                      <a:t>件</a:t>
                    </a:r>
                    <a:r>
                      <a:rPr lang="en-US" altLang="ja-JP" baseline="0"/>
                      <a:t>, </a:t>
                    </a:r>
                    <a:fld id="{F919111A-3E57-4249-B577-A21DA9EAC14C}" type="PERCENTAGE">
                      <a:rPr lang="en-US" altLang="ja-JP" baseline="0"/>
                      <a:pPr/>
                      <a:t>[パーセンテージ]</a:t>
                    </a:fld>
                    <a:endParaRPr lang="en-US" altLang="ja-JP" baseline="0"/>
                  </a:p>
                </c:rich>
              </c:tx>
              <c:showLegendKey val="0"/>
              <c:showVal val="1"/>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A014-4B05-B9FF-CB5F1DCF3DC8}"/>
                </c:ext>
              </c:extLst>
            </c:dLbl>
            <c:dLbl>
              <c:idx val="4"/>
              <c:layout>
                <c:manualLayout>
                  <c:x val="-4.0245406824146984E-2"/>
                  <c:y val="-4.9298264800233305E-2"/>
                </c:manualLayout>
              </c:layou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A014-4B05-B9FF-CB5F1DCF3DC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集計!$B$24:$B$27</c:f>
              <c:strCache>
                <c:ptCount val="4"/>
                <c:pt idx="0">
                  <c:v>要望通り反映された</c:v>
                </c:pt>
                <c:pt idx="1">
                  <c:v>一部要望が反映された</c:v>
                </c:pt>
                <c:pt idx="2">
                  <c:v>全く反映されなかった</c:v>
                </c:pt>
                <c:pt idx="3">
                  <c:v>その他</c:v>
                </c:pt>
              </c:strCache>
            </c:strRef>
          </c:cat>
          <c:val>
            <c:numRef>
              <c:f>集計!$C$24:$C$27</c:f>
              <c:numCache>
                <c:formatCode>General</c:formatCode>
                <c:ptCount val="4"/>
                <c:pt idx="0">
                  <c:v>45</c:v>
                </c:pt>
                <c:pt idx="1">
                  <c:v>58</c:v>
                </c:pt>
                <c:pt idx="2">
                  <c:v>339</c:v>
                </c:pt>
                <c:pt idx="3">
                  <c:v>73</c:v>
                </c:pt>
              </c:numCache>
            </c:numRef>
          </c:val>
          <c:extLst>
            <c:ext xmlns:c16="http://schemas.microsoft.com/office/drawing/2014/chart" uri="{C3380CC4-5D6E-409C-BE32-E72D297353CC}">
              <c16:uniqueId val="{00000000-E131-468A-9A6B-A9C23FBD5857}"/>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医療技術評価（</a:t>
            </a:r>
            <a:r>
              <a:rPr lang="en-US" altLang="ja-JP"/>
              <a:t>468</a:t>
            </a:r>
            <a:r>
              <a:rPr lang="ja-JP" altLang="en-US"/>
              <a:t>件）</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dPt>
            <c:idx val="0"/>
            <c:bubble3D val="0"/>
            <c:spPr>
              <a:solidFill>
                <a:srgbClr val="00B050"/>
              </a:solidFill>
              <a:ln w="19050">
                <a:solidFill>
                  <a:schemeClr val="lt1"/>
                </a:solidFill>
              </a:ln>
              <a:effectLst/>
            </c:spPr>
            <c:extLst>
              <c:ext xmlns:c16="http://schemas.microsoft.com/office/drawing/2014/chart" uri="{C3380CC4-5D6E-409C-BE32-E72D297353CC}">
                <c16:uniqueId val="{00000004-820D-417F-BEC5-549F547C03BA}"/>
              </c:ext>
            </c:extLst>
          </c:dPt>
          <c:dPt>
            <c:idx val="1"/>
            <c:bubble3D val="0"/>
            <c:spPr>
              <a:solidFill>
                <a:srgbClr val="FF0000"/>
              </a:solidFill>
              <a:ln w="19050">
                <a:solidFill>
                  <a:schemeClr val="lt1"/>
                </a:solidFill>
              </a:ln>
              <a:effectLst/>
            </c:spPr>
            <c:extLst>
              <c:ext xmlns:c16="http://schemas.microsoft.com/office/drawing/2014/chart" uri="{C3380CC4-5D6E-409C-BE32-E72D297353CC}">
                <c16:uniqueId val="{00000003-820D-417F-BEC5-549F547C03BA}"/>
              </c:ext>
            </c:extLst>
          </c:dPt>
          <c:dPt>
            <c:idx val="2"/>
            <c:bubble3D val="0"/>
            <c:spPr>
              <a:solidFill>
                <a:srgbClr val="0070C0"/>
              </a:solidFill>
              <a:ln w="19050">
                <a:solidFill>
                  <a:schemeClr val="lt1"/>
                </a:solidFill>
              </a:ln>
              <a:effectLst/>
            </c:spPr>
            <c:extLst>
              <c:ext xmlns:c16="http://schemas.microsoft.com/office/drawing/2014/chart" uri="{C3380CC4-5D6E-409C-BE32-E72D297353CC}">
                <c16:uniqueId val="{00000002-820D-417F-BEC5-549F547C03BA}"/>
              </c:ext>
            </c:extLst>
          </c:dPt>
          <c:dPt>
            <c:idx val="3"/>
            <c:bubble3D val="0"/>
            <c:spPr>
              <a:solidFill>
                <a:srgbClr val="FFC000"/>
              </a:solidFill>
              <a:ln w="19050">
                <a:solidFill>
                  <a:schemeClr val="lt1"/>
                </a:solidFill>
              </a:ln>
              <a:effectLst/>
            </c:spPr>
            <c:extLst>
              <c:ext xmlns:c16="http://schemas.microsoft.com/office/drawing/2014/chart" uri="{C3380CC4-5D6E-409C-BE32-E72D297353CC}">
                <c16:uniqueId val="{00000001-820D-417F-BEC5-549F547C03B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5-820D-417F-BEC5-549F547C03BA}"/>
              </c:ext>
            </c:extLst>
          </c:dPt>
          <c:dLbls>
            <c:dLbl>
              <c:idx val="0"/>
              <c:layout>
                <c:manualLayout>
                  <c:x val="-7.1440635137999003E-2"/>
                  <c:y val="-1.7374203224596926E-2"/>
                </c:manualLayout>
              </c:layout>
              <c:tx>
                <c:rich>
                  <a:bodyPr/>
                  <a:lstStyle/>
                  <a:p>
                    <a:fld id="{4E3DFBD7-F485-4803-92DC-52332C3ACB20}" type="VALUE">
                      <a:rPr lang="en-US" altLang="ja-JP"/>
                      <a:pPr/>
                      <a:t>[値]</a:t>
                    </a:fld>
                    <a:r>
                      <a:rPr lang="ja-JP" altLang="en-US"/>
                      <a:t>件</a:t>
                    </a:r>
                    <a:r>
                      <a:rPr lang="en-US" altLang="ja-JP" baseline="0"/>
                      <a:t>, </a:t>
                    </a:r>
                    <a:fld id="{06EE1284-4F43-44C3-B2A3-E86988BF448E}" type="PERCENTAGE">
                      <a:rPr lang="en-US" altLang="ja-JP" baseline="0"/>
                      <a:pPr/>
                      <a:t>[パーセンテージ]</a:t>
                    </a:fld>
                    <a:endParaRPr lang="en-US" altLang="ja-JP" baseline="0"/>
                  </a:p>
                </c:rich>
              </c:tx>
              <c:showLegendKey val="0"/>
              <c:showVal val="1"/>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820D-417F-BEC5-549F547C03BA}"/>
                </c:ext>
              </c:extLst>
            </c:dLbl>
            <c:dLbl>
              <c:idx val="1"/>
              <c:layout>
                <c:manualLayout>
                  <c:x val="5.0532596468919645E-2"/>
                  <c:y val="-2.7607799025121858E-2"/>
                </c:manualLayout>
              </c:layout>
              <c:tx>
                <c:rich>
                  <a:bodyPr/>
                  <a:lstStyle/>
                  <a:p>
                    <a:fld id="{7EEBAEFD-53FB-4E24-BB12-288CC243342E}" type="VALUE">
                      <a:rPr lang="en-US" altLang="ja-JP"/>
                      <a:pPr/>
                      <a:t>[値]</a:t>
                    </a:fld>
                    <a:r>
                      <a:rPr lang="ja-JP" altLang="en-US"/>
                      <a:t>件</a:t>
                    </a:r>
                    <a:r>
                      <a:rPr lang="en-US" altLang="ja-JP" baseline="0"/>
                      <a:t>, </a:t>
                    </a:r>
                    <a:fld id="{DF893211-B5B7-481E-8A4C-972D9E2628A1}" type="PERCENTAGE">
                      <a:rPr lang="en-US" altLang="ja-JP" baseline="0"/>
                      <a:pPr/>
                      <a:t>[パーセンテージ]</a:t>
                    </a:fld>
                    <a:endParaRPr lang="en-US" altLang="ja-JP" baseline="0"/>
                  </a:p>
                </c:rich>
              </c:tx>
              <c:showLegendKey val="0"/>
              <c:showVal val="1"/>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820D-417F-BEC5-549F547C03BA}"/>
                </c:ext>
              </c:extLst>
            </c:dLbl>
            <c:dLbl>
              <c:idx val="2"/>
              <c:layout>
                <c:manualLayout>
                  <c:x val="0.19844475962243849"/>
                  <c:y val="9.5676790401199845E-3"/>
                </c:manualLayout>
              </c:layout>
              <c:tx>
                <c:rich>
                  <a:bodyPr/>
                  <a:lstStyle/>
                  <a:p>
                    <a:fld id="{CBBFCB20-EB4A-4D29-8C6E-88A4B664F01B}" type="VALUE">
                      <a:rPr lang="en-US" altLang="ja-JP"/>
                      <a:pPr/>
                      <a:t>[値]</a:t>
                    </a:fld>
                    <a:r>
                      <a:rPr lang="ja-JP" altLang="en-US"/>
                      <a:t>件</a:t>
                    </a:r>
                    <a:r>
                      <a:rPr lang="en-US" altLang="ja-JP" baseline="0"/>
                      <a:t>, </a:t>
                    </a:r>
                    <a:fld id="{C71A0ED2-358C-4DAD-B856-BF2ECE5A86EB}" type="PERCENTAGE">
                      <a:rPr lang="en-US" altLang="ja-JP" baseline="0"/>
                      <a:pPr/>
                      <a:t>[パーセンテージ]</a:t>
                    </a:fld>
                    <a:endParaRPr lang="en-US" altLang="ja-JP" baseline="0"/>
                  </a:p>
                </c:rich>
              </c:tx>
              <c:showLegendKey val="0"/>
              <c:showVal val="1"/>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820D-417F-BEC5-549F547C03BA}"/>
                </c:ext>
              </c:extLst>
            </c:dLbl>
            <c:dLbl>
              <c:idx val="3"/>
              <c:layout>
                <c:manualLayout>
                  <c:x val="-8.81637621384284E-2"/>
                  <c:y val="6.6410573678290216E-2"/>
                </c:manualLayout>
              </c:layout>
              <c:tx>
                <c:rich>
                  <a:bodyPr/>
                  <a:lstStyle/>
                  <a:p>
                    <a:fld id="{3FA00068-BFF1-47CA-82B9-09CF49241D91}" type="VALUE">
                      <a:rPr lang="en-US" altLang="ja-JP"/>
                      <a:pPr/>
                      <a:t>[値]</a:t>
                    </a:fld>
                    <a:r>
                      <a:rPr lang="ja-JP" altLang="en-US"/>
                      <a:t>件</a:t>
                    </a:r>
                    <a:r>
                      <a:rPr lang="en-US" altLang="ja-JP" baseline="0"/>
                      <a:t>, </a:t>
                    </a:r>
                    <a:fld id="{23B72EA6-7416-4C95-9B74-09654A23E09D}" type="PERCENTAGE">
                      <a:rPr lang="en-US" altLang="ja-JP" baseline="0"/>
                      <a:pPr/>
                      <a:t>[パーセンテージ]</a:t>
                    </a:fld>
                    <a:endParaRPr lang="en-US" altLang="ja-JP" baseline="0"/>
                  </a:p>
                </c:rich>
              </c:tx>
              <c:showLegendKey val="0"/>
              <c:showVal val="1"/>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820D-417F-BEC5-549F547C03BA}"/>
                </c:ext>
              </c:extLst>
            </c:dLbl>
            <c:dLbl>
              <c:idx val="4"/>
              <c:layout>
                <c:manualLayout>
                  <c:x val="-6.7317454883356997E-2"/>
                  <c:y val="-7.6033745781777282E-2"/>
                </c:manualLayout>
              </c:layou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820D-417F-BEC5-549F547C03B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集計!$B$31:$B$34</c:f>
              <c:strCache>
                <c:ptCount val="4"/>
                <c:pt idx="0">
                  <c:v>要望通り反映された</c:v>
                </c:pt>
                <c:pt idx="1">
                  <c:v>一部要望が反映された</c:v>
                </c:pt>
                <c:pt idx="2">
                  <c:v>全く反映されなかった</c:v>
                </c:pt>
                <c:pt idx="3">
                  <c:v>その他</c:v>
                </c:pt>
              </c:strCache>
            </c:strRef>
          </c:cat>
          <c:val>
            <c:numRef>
              <c:f>集計!$C$31:$C$34</c:f>
              <c:numCache>
                <c:formatCode>General</c:formatCode>
                <c:ptCount val="4"/>
                <c:pt idx="0">
                  <c:v>43</c:v>
                </c:pt>
                <c:pt idx="1">
                  <c:v>56</c:v>
                </c:pt>
                <c:pt idx="2">
                  <c:v>310</c:v>
                </c:pt>
                <c:pt idx="3">
                  <c:v>59</c:v>
                </c:pt>
              </c:numCache>
            </c:numRef>
          </c:val>
          <c:extLst>
            <c:ext xmlns:c16="http://schemas.microsoft.com/office/drawing/2014/chart" uri="{C3380CC4-5D6E-409C-BE32-E72D297353CC}">
              <c16:uniqueId val="{00000000-820D-417F-BEC5-549F547C03B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4</xdr:col>
      <xdr:colOff>128587</xdr:colOff>
      <xdr:row>1</xdr:row>
      <xdr:rowOff>90487</xdr:rowOff>
    </xdr:from>
    <xdr:to>
      <xdr:col>10</xdr:col>
      <xdr:colOff>585787</xdr:colOff>
      <xdr:row>17</xdr:row>
      <xdr:rowOff>90487</xdr:rowOff>
    </xdr:to>
    <xdr:graphicFrame macro="">
      <xdr:nvGraphicFramePr>
        <xdr:cNvPr id="3" name="グラフ 2">
          <a:extLst>
            <a:ext uri="{FF2B5EF4-FFF2-40B4-BE49-F238E27FC236}">
              <a16:creationId xmlns:a16="http://schemas.microsoft.com/office/drawing/2014/main" id="{E3EF8762-F6E8-4721-8A81-0CC7BC5647E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128587</xdr:colOff>
      <xdr:row>18</xdr:row>
      <xdr:rowOff>90487</xdr:rowOff>
    </xdr:from>
    <xdr:to>
      <xdr:col>10</xdr:col>
      <xdr:colOff>585787</xdr:colOff>
      <xdr:row>34</xdr:row>
      <xdr:rowOff>90487</xdr:rowOff>
    </xdr:to>
    <xdr:graphicFrame macro="">
      <xdr:nvGraphicFramePr>
        <xdr:cNvPr id="4" name="グラフ 3">
          <a:extLst>
            <a:ext uri="{FF2B5EF4-FFF2-40B4-BE49-F238E27FC236}">
              <a16:creationId xmlns:a16="http://schemas.microsoft.com/office/drawing/2014/main" id="{1B011074-A497-4C3F-8BD8-9E4F28349FC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119062</xdr:colOff>
      <xdr:row>1</xdr:row>
      <xdr:rowOff>90487</xdr:rowOff>
    </xdr:from>
    <xdr:to>
      <xdr:col>17</xdr:col>
      <xdr:colOff>576262</xdr:colOff>
      <xdr:row>17</xdr:row>
      <xdr:rowOff>90487</xdr:rowOff>
    </xdr:to>
    <xdr:graphicFrame macro="">
      <xdr:nvGraphicFramePr>
        <xdr:cNvPr id="5" name="グラフ 4">
          <a:extLst>
            <a:ext uri="{FF2B5EF4-FFF2-40B4-BE49-F238E27FC236}">
              <a16:creationId xmlns:a16="http://schemas.microsoft.com/office/drawing/2014/main" id="{1B2805B8-3F54-40DF-BF0C-CC98D7184A6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119062</xdr:colOff>
      <xdr:row>18</xdr:row>
      <xdr:rowOff>90487</xdr:rowOff>
    </xdr:from>
    <xdr:to>
      <xdr:col>17</xdr:col>
      <xdr:colOff>576262</xdr:colOff>
      <xdr:row>34</xdr:row>
      <xdr:rowOff>90487</xdr:rowOff>
    </xdr:to>
    <xdr:graphicFrame macro="">
      <xdr:nvGraphicFramePr>
        <xdr:cNvPr id="6" name="グラフ 5">
          <a:extLst>
            <a:ext uri="{FF2B5EF4-FFF2-40B4-BE49-F238E27FC236}">
              <a16:creationId xmlns:a16="http://schemas.microsoft.com/office/drawing/2014/main" id="{7F0720E7-8FF5-42C6-9FCF-2BB4872656E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123824</xdr:colOff>
      <xdr:row>35</xdr:row>
      <xdr:rowOff>85724</xdr:rowOff>
    </xdr:from>
    <xdr:to>
      <xdr:col>10</xdr:col>
      <xdr:colOff>581024</xdr:colOff>
      <xdr:row>51</xdr:row>
      <xdr:rowOff>85724</xdr:rowOff>
    </xdr:to>
    <xdr:graphicFrame macro="">
      <xdr:nvGraphicFramePr>
        <xdr:cNvPr id="8" name="グラフ 7">
          <a:extLst>
            <a:ext uri="{FF2B5EF4-FFF2-40B4-BE49-F238E27FC236}">
              <a16:creationId xmlns:a16="http://schemas.microsoft.com/office/drawing/2014/main" id="{0396D09C-2F2C-43A0-A000-79E0FE68146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F48"/>
  <sheetViews>
    <sheetView tabSelected="1" workbookViewId="0">
      <selection sqref="A1:F1"/>
    </sheetView>
  </sheetViews>
  <sheetFormatPr defaultRowHeight="13.5" x14ac:dyDescent="0.15"/>
  <cols>
    <col min="1" max="1" width="4.5" style="14" bestFit="1" customWidth="1"/>
    <col min="2" max="2" width="35.125" customWidth="1"/>
    <col min="3" max="3" width="4.5" style="14" bestFit="1" customWidth="1"/>
    <col min="4" max="4" width="35.125" customWidth="1"/>
    <col min="5" max="5" width="4.5" style="14" bestFit="1" customWidth="1"/>
    <col min="6" max="6" width="35.125" customWidth="1"/>
  </cols>
  <sheetData>
    <row r="1" spans="1:6" ht="18.75" x14ac:dyDescent="0.15">
      <c r="A1" s="120" t="s">
        <v>376</v>
      </c>
      <c r="B1" s="120"/>
      <c r="C1" s="120"/>
      <c r="D1" s="120"/>
      <c r="E1" s="120"/>
      <c r="F1" s="120"/>
    </row>
    <row r="2" spans="1:6" x14ac:dyDescent="0.15">
      <c r="A2" s="121" t="s">
        <v>377</v>
      </c>
      <c r="B2" s="121"/>
      <c r="C2" s="121"/>
      <c r="D2" s="121"/>
      <c r="E2" s="121"/>
      <c r="F2" s="121"/>
    </row>
    <row r="3" spans="1:6" x14ac:dyDescent="0.15">
      <c r="A3" s="38">
        <v>201</v>
      </c>
      <c r="B3" s="42" t="s">
        <v>174</v>
      </c>
      <c r="C3" s="43">
        <v>247</v>
      </c>
      <c r="D3" s="42" t="s">
        <v>172</v>
      </c>
      <c r="E3" s="44">
        <v>293</v>
      </c>
      <c r="F3" s="45" t="s">
        <v>1169</v>
      </c>
    </row>
    <row r="4" spans="1:6" x14ac:dyDescent="0.15">
      <c r="A4" s="38">
        <v>202</v>
      </c>
      <c r="B4" s="42" t="s">
        <v>85</v>
      </c>
      <c r="C4" s="43">
        <v>248</v>
      </c>
      <c r="D4" s="42" t="s">
        <v>78</v>
      </c>
      <c r="E4" s="44">
        <v>294</v>
      </c>
      <c r="F4" s="45" t="s">
        <v>227</v>
      </c>
    </row>
    <row r="5" spans="1:6" x14ac:dyDescent="0.15">
      <c r="A5" s="38">
        <v>203</v>
      </c>
      <c r="B5" s="42" t="s">
        <v>146</v>
      </c>
      <c r="C5" s="43">
        <v>249</v>
      </c>
      <c r="D5" s="42" t="s">
        <v>171</v>
      </c>
      <c r="E5" s="44">
        <v>295</v>
      </c>
      <c r="F5" s="45" t="s">
        <v>228</v>
      </c>
    </row>
    <row r="6" spans="1:6" x14ac:dyDescent="0.15">
      <c r="A6" s="38">
        <v>204</v>
      </c>
      <c r="B6" s="42" t="s">
        <v>169</v>
      </c>
      <c r="C6" s="43">
        <v>250</v>
      </c>
      <c r="D6" s="42" t="s">
        <v>200</v>
      </c>
      <c r="E6" s="44">
        <v>296</v>
      </c>
      <c r="F6" s="45" t="s">
        <v>229</v>
      </c>
    </row>
    <row r="7" spans="1:6" x14ac:dyDescent="0.15">
      <c r="A7" s="38">
        <v>205</v>
      </c>
      <c r="B7" s="42" t="s">
        <v>175</v>
      </c>
      <c r="C7" s="43">
        <v>251</v>
      </c>
      <c r="D7" s="42" t="s">
        <v>201</v>
      </c>
      <c r="E7" s="44">
        <v>297</v>
      </c>
      <c r="F7" s="45" t="s">
        <v>230</v>
      </c>
    </row>
    <row r="8" spans="1:6" x14ac:dyDescent="0.15">
      <c r="A8" s="38">
        <v>206</v>
      </c>
      <c r="B8" s="42" t="s">
        <v>176</v>
      </c>
      <c r="C8" s="43">
        <v>252</v>
      </c>
      <c r="D8" s="42" t="s">
        <v>100</v>
      </c>
      <c r="E8" s="44">
        <v>298</v>
      </c>
      <c r="F8" s="45" t="s">
        <v>231</v>
      </c>
    </row>
    <row r="9" spans="1:6" x14ac:dyDescent="0.15">
      <c r="A9" s="38">
        <v>207</v>
      </c>
      <c r="B9" s="42" t="s">
        <v>177</v>
      </c>
      <c r="C9" s="43">
        <v>253</v>
      </c>
      <c r="D9" s="42" t="s">
        <v>202</v>
      </c>
      <c r="E9" s="44">
        <v>299</v>
      </c>
      <c r="F9" s="45" t="s">
        <v>232</v>
      </c>
    </row>
    <row r="10" spans="1:6" x14ac:dyDescent="0.15">
      <c r="A10" s="38">
        <v>208</v>
      </c>
      <c r="B10" s="42" t="s">
        <v>133</v>
      </c>
      <c r="C10" s="43">
        <v>254</v>
      </c>
      <c r="D10" s="42" t="s">
        <v>203</v>
      </c>
      <c r="E10" s="44">
        <v>701</v>
      </c>
      <c r="F10" s="45" t="s">
        <v>233</v>
      </c>
    </row>
    <row r="11" spans="1:6" x14ac:dyDescent="0.15">
      <c r="A11" s="38">
        <v>209</v>
      </c>
      <c r="B11" s="42" t="s">
        <v>178</v>
      </c>
      <c r="C11" s="43">
        <v>255</v>
      </c>
      <c r="D11" s="42" t="s">
        <v>204</v>
      </c>
      <c r="E11" s="44">
        <v>702</v>
      </c>
      <c r="F11" s="45" t="s">
        <v>234</v>
      </c>
    </row>
    <row r="12" spans="1:6" x14ac:dyDescent="0.15">
      <c r="A12" s="38">
        <v>210</v>
      </c>
      <c r="B12" s="42" t="s">
        <v>179</v>
      </c>
      <c r="C12" s="43">
        <v>256</v>
      </c>
      <c r="D12" s="42" t="s">
        <v>205</v>
      </c>
      <c r="E12" s="44">
        <v>703</v>
      </c>
      <c r="F12" s="45" t="s">
        <v>103</v>
      </c>
    </row>
    <row r="13" spans="1:6" x14ac:dyDescent="0.15">
      <c r="A13" s="38">
        <v>211</v>
      </c>
      <c r="B13" s="42" t="s">
        <v>180</v>
      </c>
      <c r="C13" s="43">
        <v>257</v>
      </c>
      <c r="D13" s="42" t="s">
        <v>93</v>
      </c>
      <c r="E13" s="44">
        <v>704</v>
      </c>
      <c r="F13" s="45" t="s">
        <v>357</v>
      </c>
    </row>
    <row r="14" spans="1:6" x14ac:dyDescent="0.15">
      <c r="A14" s="38">
        <v>212</v>
      </c>
      <c r="B14" s="42" t="s">
        <v>181</v>
      </c>
      <c r="C14" s="43">
        <v>258</v>
      </c>
      <c r="D14" s="42" t="s">
        <v>84</v>
      </c>
      <c r="E14" s="44">
        <v>705</v>
      </c>
      <c r="F14" s="45" t="s">
        <v>235</v>
      </c>
    </row>
    <row r="15" spans="1:6" x14ac:dyDescent="0.15">
      <c r="A15" s="38">
        <v>213</v>
      </c>
      <c r="B15" s="42" t="s">
        <v>182</v>
      </c>
      <c r="C15" s="43">
        <v>259</v>
      </c>
      <c r="D15" s="42" t="s">
        <v>80</v>
      </c>
      <c r="E15" s="44">
        <v>706</v>
      </c>
      <c r="F15" s="45" t="s">
        <v>236</v>
      </c>
    </row>
    <row r="16" spans="1:6" x14ac:dyDescent="0.15">
      <c r="A16" s="38">
        <v>214</v>
      </c>
      <c r="B16" s="42" t="s">
        <v>77</v>
      </c>
      <c r="C16" s="43">
        <v>260</v>
      </c>
      <c r="D16" s="42" t="s">
        <v>206</v>
      </c>
      <c r="E16" s="44">
        <v>707</v>
      </c>
      <c r="F16" s="45" t="s">
        <v>75</v>
      </c>
    </row>
    <row r="17" spans="1:6" x14ac:dyDescent="0.15">
      <c r="A17" s="38">
        <v>215</v>
      </c>
      <c r="B17" s="42" t="s">
        <v>183</v>
      </c>
      <c r="C17" s="43">
        <v>261</v>
      </c>
      <c r="D17" s="42" t="s">
        <v>207</v>
      </c>
      <c r="E17" s="44">
        <v>708</v>
      </c>
      <c r="F17" s="45" t="s">
        <v>237</v>
      </c>
    </row>
    <row r="18" spans="1:6" x14ac:dyDescent="0.15">
      <c r="A18" s="38">
        <v>216</v>
      </c>
      <c r="B18" s="42" t="s">
        <v>79</v>
      </c>
      <c r="C18" s="43">
        <v>262</v>
      </c>
      <c r="D18" s="42" t="s">
        <v>208</v>
      </c>
      <c r="E18" s="44">
        <v>709</v>
      </c>
      <c r="F18" s="45" t="s">
        <v>7</v>
      </c>
    </row>
    <row r="19" spans="1:6" x14ac:dyDescent="0.15">
      <c r="A19" s="38">
        <v>217</v>
      </c>
      <c r="B19" s="42" t="s">
        <v>94</v>
      </c>
      <c r="C19" s="43">
        <v>263</v>
      </c>
      <c r="D19" s="42" t="s">
        <v>101</v>
      </c>
      <c r="E19" s="44">
        <v>710</v>
      </c>
      <c r="F19" s="45" t="s">
        <v>238</v>
      </c>
    </row>
    <row r="20" spans="1:6" x14ac:dyDescent="0.15">
      <c r="A20" s="38">
        <v>218</v>
      </c>
      <c r="B20" s="42" t="s">
        <v>104</v>
      </c>
      <c r="C20" s="43">
        <v>264</v>
      </c>
      <c r="D20" s="42" t="s">
        <v>209</v>
      </c>
      <c r="E20" s="44">
        <v>711</v>
      </c>
      <c r="F20" s="45" t="s">
        <v>239</v>
      </c>
    </row>
    <row r="21" spans="1:6" x14ac:dyDescent="0.15">
      <c r="A21" s="38">
        <v>219</v>
      </c>
      <c r="B21" s="42" t="s">
        <v>184</v>
      </c>
      <c r="C21" s="43">
        <v>265</v>
      </c>
      <c r="D21" s="42" t="s">
        <v>82</v>
      </c>
      <c r="E21" s="44">
        <v>712</v>
      </c>
      <c r="F21" s="45" t="s">
        <v>99</v>
      </c>
    </row>
    <row r="22" spans="1:6" x14ac:dyDescent="0.15">
      <c r="A22" s="38">
        <v>220</v>
      </c>
      <c r="B22" s="42" t="s">
        <v>185</v>
      </c>
      <c r="C22" s="43">
        <v>266</v>
      </c>
      <c r="D22" s="42" t="s">
        <v>76</v>
      </c>
      <c r="E22" s="44">
        <v>713</v>
      </c>
      <c r="F22" s="45" t="s">
        <v>92</v>
      </c>
    </row>
    <row r="23" spans="1:6" x14ac:dyDescent="0.15">
      <c r="A23" s="38">
        <v>221</v>
      </c>
      <c r="B23" s="42" t="s">
        <v>186</v>
      </c>
      <c r="C23" s="43">
        <v>267</v>
      </c>
      <c r="D23" s="42" t="s">
        <v>210</v>
      </c>
      <c r="E23" s="44">
        <v>714</v>
      </c>
      <c r="F23" s="45" t="s">
        <v>251</v>
      </c>
    </row>
    <row r="24" spans="1:6" x14ac:dyDescent="0.15">
      <c r="A24" s="38">
        <v>222</v>
      </c>
      <c r="B24" s="42" t="s">
        <v>170</v>
      </c>
      <c r="C24" s="43">
        <v>268</v>
      </c>
      <c r="D24" s="42" t="s">
        <v>211</v>
      </c>
      <c r="E24" s="44">
        <v>715</v>
      </c>
      <c r="F24" s="45" t="s">
        <v>128</v>
      </c>
    </row>
    <row r="25" spans="1:6" x14ac:dyDescent="0.15">
      <c r="A25" s="38">
        <v>223</v>
      </c>
      <c r="B25" s="42" t="s">
        <v>187</v>
      </c>
      <c r="C25" s="43">
        <v>269</v>
      </c>
      <c r="D25" s="42" t="s">
        <v>81</v>
      </c>
      <c r="E25" s="44">
        <v>716</v>
      </c>
      <c r="F25" s="45" t="s">
        <v>89</v>
      </c>
    </row>
    <row r="26" spans="1:6" x14ac:dyDescent="0.15">
      <c r="A26" s="38">
        <v>224</v>
      </c>
      <c r="B26" s="42" t="s">
        <v>188</v>
      </c>
      <c r="C26" s="43">
        <v>270</v>
      </c>
      <c r="D26" s="42" t="s">
        <v>356</v>
      </c>
      <c r="E26" s="44">
        <v>717</v>
      </c>
      <c r="F26" s="45" t="s">
        <v>240</v>
      </c>
    </row>
    <row r="27" spans="1:6" x14ac:dyDescent="0.15">
      <c r="A27" s="38">
        <v>225</v>
      </c>
      <c r="B27" s="42" t="s">
        <v>189</v>
      </c>
      <c r="C27" s="43">
        <v>271</v>
      </c>
      <c r="D27" s="42" t="s">
        <v>212</v>
      </c>
      <c r="E27" s="44">
        <v>718</v>
      </c>
      <c r="F27" s="45" t="s">
        <v>241</v>
      </c>
    </row>
    <row r="28" spans="1:6" x14ac:dyDescent="0.15">
      <c r="A28" s="38">
        <v>226</v>
      </c>
      <c r="B28" s="42" t="s">
        <v>73</v>
      </c>
      <c r="C28" s="43">
        <v>272</v>
      </c>
      <c r="D28" s="42" t="s">
        <v>213</v>
      </c>
      <c r="E28" s="44">
        <v>719</v>
      </c>
      <c r="F28" s="45" t="s">
        <v>242</v>
      </c>
    </row>
    <row r="29" spans="1:6" x14ac:dyDescent="0.15">
      <c r="A29" s="38">
        <v>227</v>
      </c>
      <c r="B29" s="42" t="s">
        <v>1177</v>
      </c>
      <c r="C29" s="43">
        <v>273</v>
      </c>
      <c r="D29" s="42" t="s">
        <v>214</v>
      </c>
      <c r="E29" s="44">
        <v>720</v>
      </c>
      <c r="F29" s="45" t="s">
        <v>91</v>
      </c>
    </row>
    <row r="30" spans="1:6" x14ac:dyDescent="0.15">
      <c r="A30" s="38">
        <v>228</v>
      </c>
      <c r="B30" s="42" t="s">
        <v>190</v>
      </c>
      <c r="C30" s="43">
        <v>274</v>
      </c>
      <c r="D30" s="42" t="s">
        <v>215</v>
      </c>
      <c r="E30" s="44">
        <v>721</v>
      </c>
      <c r="F30" s="45" t="s">
        <v>243</v>
      </c>
    </row>
    <row r="31" spans="1:6" x14ac:dyDescent="0.15">
      <c r="A31" s="38">
        <v>229</v>
      </c>
      <c r="B31" s="42" t="s">
        <v>191</v>
      </c>
      <c r="C31" s="43">
        <v>275</v>
      </c>
      <c r="D31" s="42" t="s">
        <v>83</v>
      </c>
      <c r="E31" s="44">
        <v>722</v>
      </c>
      <c r="F31" s="45" t="s">
        <v>139</v>
      </c>
    </row>
    <row r="32" spans="1:6" x14ac:dyDescent="0.15">
      <c r="A32" s="38">
        <v>230</v>
      </c>
      <c r="B32" s="42" t="s">
        <v>140</v>
      </c>
      <c r="C32" s="43">
        <v>276</v>
      </c>
      <c r="D32" s="42" t="s">
        <v>216</v>
      </c>
      <c r="E32" s="44">
        <v>723</v>
      </c>
      <c r="F32" s="45" t="s">
        <v>358</v>
      </c>
    </row>
    <row r="33" spans="1:6" x14ac:dyDescent="0.15">
      <c r="A33" s="38">
        <v>231</v>
      </c>
      <c r="B33" s="42" t="s">
        <v>72</v>
      </c>
      <c r="C33" s="43">
        <v>277</v>
      </c>
      <c r="D33" s="42" t="s">
        <v>217</v>
      </c>
      <c r="E33" s="44">
        <v>724</v>
      </c>
      <c r="F33" s="45" t="s">
        <v>244</v>
      </c>
    </row>
    <row r="34" spans="1:6" x14ac:dyDescent="0.15">
      <c r="A34" s="38">
        <v>232</v>
      </c>
      <c r="B34" s="42" t="s">
        <v>95</v>
      </c>
      <c r="C34" s="43">
        <v>278</v>
      </c>
      <c r="D34" s="42" t="s">
        <v>110</v>
      </c>
      <c r="E34" s="44">
        <v>725</v>
      </c>
      <c r="F34" s="45" t="s">
        <v>245</v>
      </c>
    </row>
    <row r="35" spans="1:6" x14ac:dyDescent="0.15">
      <c r="A35" s="38">
        <v>233</v>
      </c>
      <c r="B35" s="42" t="s">
        <v>354</v>
      </c>
      <c r="C35" s="43">
        <v>279</v>
      </c>
      <c r="D35" s="42" t="s">
        <v>218</v>
      </c>
      <c r="E35" s="44">
        <v>726</v>
      </c>
      <c r="F35" s="45" t="s">
        <v>246</v>
      </c>
    </row>
    <row r="36" spans="1:6" x14ac:dyDescent="0.15">
      <c r="A36" s="38">
        <v>234</v>
      </c>
      <c r="B36" s="42" t="s">
        <v>74</v>
      </c>
      <c r="C36" s="43">
        <v>280</v>
      </c>
      <c r="D36" s="42" t="s">
        <v>219</v>
      </c>
      <c r="E36" s="44">
        <v>727</v>
      </c>
      <c r="F36" s="45" t="s">
        <v>247</v>
      </c>
    </row>
    <row r="37" spans="1:6" x14ac:dyDescent="0.15">
      <c r="A37" s="38">
        <v>235</v>
      </c>
      <c r="B37" s="42" t="s">
        <v>192</v>
      </c>
      <c r="C37" s="43">
        <v>281</v>
      </c>
      <c r="D37" s="42" t="s">
        <v>220</v>
      </c>
      <c r="E37" s="44">
        <v>728</v>
      </c>
      <c r="F37" s="45" t="s">
        <v>98</v>
      </c>
    </row>
    <row r="38" spans="1:6" x14ac:dyDescent="0.15">
      <c r="A38" s="38">
        <v>236</v>
      </c>
      <c r="B38" s="42" t="s">
        <v>1180</v>
      </c>
      <c r="C38" s="43">
        <v>282</v>
      </c>
      <c r="D38" s="42" t="s">
        <v>221</v>
      </c>
      <c r="E38" s="44">
        <v>729</v>
      </c>
      <c r="F38" s="45" t="s">
        <v>96</v>
      </c>
    </row>
    <row r="39" spans="1:6" x14ac:dyDescent="0.15">
      <c r="A39" s="38">
        <v>237</v>
      </c>
      <c r="B39" s="42" t="s">
        <v>355</v>
      </c>
      <c r="C39" s="43">
        <v>283</v>
      </c>
      <c r="D39" s="42" t="s">
        <v>102</v>
      </c>
      <c r="E39" s="44">
        <v>730</v>
      </c>
      <c r="F39" s="45" t="s">
        <v>248</v>
      </c>
    </row>
    <row r="40" spans="1:6" x14ac:dyDescent="0.15">
      <c r="A40" s="38">
        <v>238</v>
      </c>
      <c r="B40" s="42" t="s">
        <v>193</v>
      </c>
      <c r="C40" s="43">
        <v>284</v>
      </c>
      <c r="D40" s="42" t="s">
        <v>222</v>
      </c>
      <c r="E40" s="44">
        <v>731</v>
      </c>
      <c r="F40" s="45" t="s">
        <v>87</v>
      </c>
    </row>
    <row r="41" spans="1:6" x14ac:dyDescent="0.15">
      <c r="A41" s="38">
        <v>239</v>
      </c>
      <c r="B41" s="42" t="s">
        <v>151</v>
      </c>
      <c r="C41" s="43">
        <v>285</v>
      </c>
      <c r="D41" s="42" t="s">
        <v>88</v>
      </c>
      <c r="E41" s="44">
        <v>732</v>
      </c>
      <c r="F41" s="45" t="s">
        <v>142</v>
      </c>
    </row>
    <row r="42" spans="1:6" x14ac:dyDescent="0.15">
      <c r="A42" s="38">
        <v>240</v>
      </c>
      <c r="B42" s="42" t="s">
        <v>194</v>
      </c>
      <c r="C42" s="43">
        <v>286</v>
      </c>
      <c r="D42" s="42" t="s">
        <v>223</v>
      </c>
      <c r="E42" s="44">
        <v>733</v>
      </c>
      <c r="F42" s="45" t="s">
        <v>173</v>
      </c>
    </row>
    <row r="43" spans="1:6" x14ac:dyDescent="0.15">
      <c r="A43" s="38">
        <v>241</v>
      </c>
      <c r="B43" s="42" t="s">
        <v>71</v>
      </c>
      <c r="C43" s="43">
        <v>287</v>
      </c>
      <c r="D43" s="42" t="s">
        <v>224</v>
      </c>
      <c r="E43" s="44">
        <v>734</v>
      </c>
      <c r="F43" s="45" t="s">
        <v>90</v>
      </c>
    </row>
    <row r="44" spans="1:6" x14ac:dyDescent="0.15">
      <c r="A44" s="38">
        <v>242</v>
      </c>
      <c r="B44" s="42" t="s">
        <v>195</v>
      </c>
      <c r="C44" s="43">
        <v>288</v>
      </c>
      <c r="D44" s="42" t="s">
        <v>162</v>
      </c>
      <c r="E44" s="44">
        <v>735</v>
      </c>
      <c r="F44" s="45" t="s">
        <v>97</v>
      </c>
    </row>
    <row r="45" spans="1:6" x14ac:dyDescent="0.15">
      <c r="A45" s="38">
        <v>243</v>
      </c>
      <c r="B45" s="42" t="s">
        <v>196</v>
      </c>
      <c r="C45" s="43">
        <v>289</v>
      </c>
      <c r="D45" s="42" t="s">
        <v>225</v>
      </c>
      <c r="E45" s="44">
        <v>736</v>
      </c>
      <c r="F45" s="45" t="s">
        <v>249</v>
      </c>
    </row>
    <row r="46" spans="1:6" x14ac:dyDescent="0.15">
      <c r="A46" s="38">
        <v>244</v>
      </c>
      <c r="B46" s="42" t="s">
        <v>197</v>
      </c>
      <c r="C46" s="43">
        <v>290</v>
      </c>
      <c r="D46" s="42" t="s">
        <v>86</v>
      </c>
      <c r="E46" s="44">
        <v>737</v>
      </c>
      <c r="F46" s="45" t="s">
        <v>250</v>
      </c>
    </row>
    <row r="47" spans="1:6" x14ac:dyDescent="0.15">
      <c r="A47" s="38">
        <v>245</v>
      </c>
      <c r="B47" s="42" t="s">
        <v>198</v>
      </c>
      <c r="C47" s="43">
        <v>291</v>
      </c>
      <c r="D47" s="42" t="s">
        <v>137</v>
      </c>
      <c r="E47" s="46"/>
      <c r="F47" s="3"/>
    </row>
    <row r="48" spans="1:6" x14ac:dyDescent="0.15">
      <c r="A48" s="38">
        <v>246</v>
      </c>
      <c r="B48" s="42" t="s">
        <v>199</v>
      </c>
      <c r="C48" s="43">
        <v>292</v>
      </c>
      <c r="D48" s="42" t="s">
        <v>226</v>
      </c>
      <c r="E48" s="46"/>
      <c r="F48" s="3"/>
    </row>
  </sheetData>
  <mergeCells count="2">
    <mergeCell ref="A1:F1"/>
    <mergeCell ref="A2:F2"/>
  </mergeCells>
  <phoneticPr fontId="2"/>
  <pageMargins left="0.70866141732283472" right="0.70866141732283472" top="0.74803149606299213" bottom="0.74803149606299213" header="0.31496062992125984" footer="0.31496062992125984"/>
  <pageSetup paperSize="9" scale="56"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tint="-0.249977111117893"/>
  </sheetPr>
  <dimension ref="A1:K8"/>
  <sheetViews>
    <sheetView workbookViewId="0">
      <selection activeCell="A49" sqref="A49"/>
    </sheetView>
  </sheetViews>
  <sheetFormatPr defaultRowHeight="13.5" x14ac:dyDescent="0.15"/>
  <sheetData>
    <row r="1" spans="1:11" x14ac:dyDescent="0.15">
      <c r="A1">
        <v>220</v>
      </c>
      <c r="B1" t="s">
        <v>10</v>
      </c>
      <c r="E1" s="8" t="s">
        <v>320</v>
      </c>
      <c r="F1" s="8"/>
      <c r="H1">
        <v>261</v>
      </c>
      <c r="I1" t="s">
        <v>126</v>
      </c>
      <c r="K1" t="s">
        <v>350</v>
      </c>
    </row>
    <row r="2" spans="1:11" x14ac:dyDescent="0.15">
      <c r="A2">
        <v>238</v>
      </c>
      <c r="B2" t="s">
        <v>52</v>
      </c>
    </row>
    <row r="3" spans="1:11" x14ac:dyDescent="0.15">
      <c r="A3">
        <v>240</v>
      </c>
      <c r="B3" t="s">
        <v>61</v>
      </c>
    </row>
    <row r="4" spans="1:11" x14ac:dyDescent="0.15">
      <c r="A4">
        <v>239</v>
      </c>
      <c r="B4" t="s">
        <v>6</v>
      </c>
    </row>
    <row r="5" spans="1:11" x14ac:dyDescent="0.15">
      <c r="A5">
        <v>217</v>
      </c>
      <c r="B5" t="s">
        <v>77</v>
      </c>
    </row>
    <row r="6" spans="1:11" x14ac:dyDescent="0.15">
      <c r="A6">
        <v>266</v>
      </c>
      <c r="B6" t="s">
        <v>83</v>
      </c>
    </row>
    <row r="7" spans="1:11" x14ac:dyDescent="0.15">
      <c r="A7">
        <v>276</v>
      </c>
      <c r="B7" t="s">
        <v>9</v>
      </c>
    </row>
    <row r="8" spans="1:11" x14ac:dyDescent="0.15">
      <c r="A8">
        <v>715</v>
      </c>
      <c r="B8" t="s">
        <v>117</v>
      </c>
    </row>
  </sheetData>
  <phoneticPr fontId="2"/>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tint="-0.249977111117893"/>
  </sheetPr>
  <dimension ref="A1:G14"/>
  <sheetViews>
    <sheetView workbookViewId="0">
      <selection activeCell="A49" sqref="A49"/>
    </sheetView>
  </sheetViews>
  <sheetFormatPr defaultRowHeight="13.5" x14ac:dyDescent="0.15"/>
  <sheetData>
    <row r="1" spans="1:7" x14ac:dyDescent="0.15">
      <c r="A1">
        <v>215</v>
      </c>
      <c r="B1" s="4" t="s">
        <v>120</v>
      </c>
      <c r="F1" s="8" t="s">
        <v>321</v>
      </c>
      <c r="G1" s="8"/>
    </row>
    <row r="2" spans="1:7" x14ac:dyDescent="0.15">
      <c r="A2">
        <v>229</v>
      </c>
      <c r="B2" s="4" t="s">
        <v>63</v>
      </c>
    </row>
    <row r="3" spans="1:7" x14ac:dyDescent="0.15">
      <c r="A3">
        <v>269</v>
      </c>
      <c r="B3" s="4" t="s">
        <v>25</v>
      </c>
    </row>
    <row r="4" spans="1:7" x14ac:dyDescent="0.15">
      <c r="A4">
        <v>251</v>
      </c>
      <c r="B4" s="4" t="s">
        <v>34</v>
      </c>
    </row>
    <row r="5" spans="1:7" x14ac:dyDescent="0.15">
      <c r="A5">
        <v>256</v>
      </c>
      <c r="B5" s="4" t="s">
        <v>209</v>
      </c>
    </row>
    <row r="6" spans="1:7" x14ac:dyDescent="0.15">
      <c r="A6">
        <v>272</v>
      </c>
      <c r="B6" s="4" t="s">
        <v>50</v>
      </c>
    </row>
    <row r="7" spans="1:7" x14ac:dyDescent="0.15">
      <c r="A7">
        <v>260</v>
      </c>
      <c r="B7" s="4" t="s">
        <v>127</v>
      </c>
    </row>
    <row r="8" spans="1:7" x14ac:dyDescent="0.15">
      <c r="A8">
        <v>263</v>
      </c>
      <c r="B8" s="4" t="s">
        <v>109</v>
      </c>
    </row>
    <row r="9" spans="1:7" x14ac:dyDescent="0.15">
      <c r="A9">
        <v>264</v>
      </c>
      <c r="B9" s="4" t="s">
        <v>62</v>
      </c>
    </row>
    <row r="10" spans="1:7" x14ac:dyDescent="0.15">
      <c r="A10">
        <v>713</v>
      </c>
      <c r="B10" s="4" t="s">
        <v>128</v>
      </c>
    </row>
    <row r="11" spans="1:7" x14ac:dyDescent="0.15">
      <c r="A11">
        <v>265</v>
      </c>
      <c r="B11" s="4" t="s">
        <v>23</v>
      </c>
    </row>
    <row r="12" spans="1:7" x14ac:dyDescent="0.15">
      <c r="A12">
        <v>289</v>
      </c>
      <c r="B12" s="4" t="s">
        <v>129</v>
      </c>
    </row>
    <row r="13" spans="1:7" x14ac:dyDescent="0.15">
      <c r="A13">
        <v>295</v>
      </c>
      <c r="B13" s="4" t="s">
        <v>114</v>
      </c>
    </row>
    <row r="14" spans="1:7" x14ac:dyDescent="0.15">
      <c r="A14">
        <v>717</v>
      </c>
      <c r="B14" s="4" t="s">
        <v>29</v>
      </c>
    </row>
  </sheetData>
  <phoneticPr fontId="2"/>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0" tint="-0.249977111117893"/>
  </sheetPr>
  <dimension ref="A1:F13"/>
  <sheetViews>
    <sheetView workbookViewId="0">
      <selection activeCell="A49" sqref="A49"/>
    </sheetView>
  </sheetViews>
  <sheetFormatPr defaultRowHeight="13.5" x14ac:dyDescent="0.15"/>
  <sheetData>
    <row r="1" spans="1:6" x14ac:dyDescent="0.15">
      <c r="A1">
        <v>219</v>
      </c>
      <c r="B1" t="s">
        <v>37</v>
      </c>
      <c r="E1" s="8" t="s">
        <v>322</v>
      </c>
      <c r="F1" s="8"/>
    </row>
    <row r="2" spans="1:6" x14ac:dyDescent="0.15">
      <c r="A2">
        <v>234</v>
      </c>
      <c r="B2" t="s">
        <v>107</v>
      </c>
    </row>
    <row r="3" spans="1:6" x14ac:dyDescent="0.15">
      <c r="A3">
        <v>235</v>
      </c>
      <c r="B3" t="s">
        <v>51</v>
      </c>
    </row>
    <row r="4" spans="1:6" x14ac:dyDescent="0.15">
      <c r="A4">
        <v>242</v>
      </c>
      <c r="B4" t="s">
        <v>108</v>
      </c>
    </row>
    <row r="5" spans="1:6" x14ac:dyDescent="0.15">
      <c r="A5">
        <v>254</v>
      </c>
      <c r="B5" t="s">
        <v>33</v>
      </c>
    </row>
    <row r="6" spans="1:6" x14ac:dyDescent="0.15">
      <c r="A6">
        <v>270</v>
      </c>
      <c r="B6" t="s">
        <v>47</v>
      </c>
    </row>
    <row r="7" spans="1:6" x14ac:dyDescent="0.15">
      <c r="A7">
        <v>271</v>
      </c>
      <c r="B7" t="s">
        <v>48</v>
      </c>
    </row>
    <row r="8" spans="1:6" x14ac:dyDescent="0.15">
      <c r="A8">
        <v>261</v>
      </c>
      <c r="B8" t="s">
        <v>130</v>
      </c>
    </row>
    <row r="9" spans="1:6" x14ac:dyDescent="0.15">
      <c r="A9">
        <v>266</v>
      </c>
      <c r="B9" t="s">
        <v>83</v>
      </c>
    </row>
    <row r="10" spans="1:6" x14ac:dyDescent="0.15">
      <c r="A10">
        <v>278</v>
      </c>
      <c r="B10" t="s">
        <v>131</v>
      </c>
    </row>
    <row r="11" spans="1:6" x14ac:dyDescent="0.15">
      <c r="A11">
        <v>283</v>
      </c>
      <c r="B11" t="s">
        <v>41</v>
      </c>
    </row>
    <row r="12" spans="1:6" x14ac:dyDescent="0.15">
      <c r="A12">
        <v>295</v>
      </c>
      <c r="B12" t="s">
        <v>114</v>
      </c>
    </row>
    <row r="13" spans="1:6" x14ac:dyDescent="0.15">
      <c r="A13">
        <v>297</v>
      </c>
      <c r="B13" t="s">
        <v>115</v>
      </c>
    </row>
  </sheetData>
  <phoneticPr fontId="2"/>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tint="-0.249977111117893"/>
  </sheetPr>
  <dimension ref="A1:E1"/>
  <sheetViews>
    <sheetView workbookViewId="0">
      <selection activeCell="A49" sqref="A49"/>
    </sheetView>
  </sheetViews>
  <sheetFormatPr defaultRowHeight="13.5" x14ac:dyDescent="0.15"/>
  <sheetData>
    <row r="1" spans="1:5" x14ac:dyDescent="0.15">
      <c r="A1">
        <v>293</v>
      </c>
      <c r="B1" t="s">
        <v>67</v>
      </c>
      <c r="D1" s="8" t="s">
        <v>323</v>
      </c>
      <c r="E1" s="8"/>
    </row>
  </sheetData>
  <phoneticPr fontId="2"/>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tint="-0.249977111117893"/>
  </sheetPr>
  <dimension ref="A1:F7"/>
  <sheetViews>
    <sheetView workbookViewId="0">
      <selection activeCell="A49" sqref="A49"/>
    </sheetView>
  </sheetViews>
  <sheetFormatPr defaultRowHeight="13.5" x14ac:dyDescent="0.15"/>
  <sheetData>
    <row r="1" spans="1:6" x14ac:dyDescent="0.15">
      <c r="A1">
        <v>201</v>
      </c>
      <c r="B1" t="s">
        <v>132</v>
      </c>
      <c r="E1" s="8" t="s">
        <v>324</v>
      </c>
      <c r="F1" s="8"/>
    </row>
    <row r="2" spans="1:6" x14ac:dyDescent="0.15">
      <c r="A2">
        <v>209</v>
      </c>
      <c r="B2" t="s">
        <v>133</v>
      </c>
    </row>
    <row r="3" spans="1:6" x14ac:dyDescent="0.15">
      <c r="A3">
        <v>225</v>
      </c>
      <c r="B3" t="s">
        <v>46</v>
      </c>
    </row>
    <row r="4" spans="1:6" x14ac:dyDescent="0.15">
      <c r="A4">
        <v>252</v>
      </c>
      <c r="B4" t="s">
        <v>134</v>
      </c>
    </row>
    <row r="5" spans="1:6" x14ac:dyDescent="0.15">
      <c r="A5">
        <v>273</v>
      </c>
      <c r="B5" t="s">
        <v>69</v>
      </c>
    </row>
    <row r="6" spans="1:6" x14ac:dyDescent="0.15">
      <c r="A6">
        <v>292</v>
      </c>
      <c r="B6" t="s">
        <v>135</v>
      </c>
    </row>
    <row r="7" spans="1:6" x14ac:dyDescent="0.15">
      <c r="A7">
        <v>711</v>
      </c>
      <c r="B7" t="s">
        <v>136</v>
      </c>
    </row>
  </sheetData>
  <phoneticPr fontId="2"/>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tint="-0.249977111117893"/>
  </sheetPr>
  <dimension ref="A1:F6"/>
  <sheetViews>
    <sheetView workbookViewId="0">
      <selection activeCell="A49" sqref="A49"/>
    </sheetView>
  </sheetViews>
  <sheetFormatPr defaultRowHeight="13.5" x14ac:dyDescent="0.15"/>
  <sheetData>
    <row r="1" spans="1:6" x14ac:dyDescent="0.15">
      <c r="A1">
        <v>226</v>
      </c>
      <c r="B1" t="s">
        <v>11</v>
      </c>
      <c r="E1" s="8" t="s">
        <v>325</v>
      </c>
      <c r="F1" s="8"/>
    </row>
    <row r="2" spans="1:6" x14ac:dyDescent="0.15">
      <c r="A2">
        <v>228</v>
      </c>
      <c r="B2" t="s">
        <v>49</v>
      </c>
    </row>
    <row r="3" spans="1:6" x14ac:dyDescent="0.15">
      <c r="A3">
        <v>246</v>
      </c>
      <c r="B3" t="s">
        <v>17</v>
      </c>
    </row>
    <row r="4" spans="1:6" x14ac:dyDescent="0.15">
      <c r="A4">
        <v>288</v>
      </c>
      <c r="B4" t="s">
        <v>137</v>
      </c>
    </row>
    <row r="5" spans="1:6" x14ac:dyDescent="0.15">
      <c r="A5">
        <v>721</v>
      </c>
      <c r="B5" t="s">
        <v>138</v>
      </c>
    </row>
    <row r="6" spans="1:6" x14ac:dyDescent="0.15">
      <c r="A6">
        <v>718</v>
      </c>
      <c r="B6" t="s">
        <v>139</v>
      </c>
    </row>
  </sheetData>
  <phoneticPr fontId="2"/>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tint="-0.249977111117893"/>
  </sheetPr>
  <dimension ref="A1:G15"/>
  <sheetViews>
    <sheetView workbookViewId="0">
      <selection activeCell="A49" sqref="A49"/>
    </sheetView>
  </sheetViews>
  <sheetFormatPr defaultRowHeight="13.5" x14ac:dyDescent="0.15"/>
  <sheetData>
    <row r="1" spans="1:7" x14ac:dyDescent="0.15">
      <c r="A1">
        <v>204</v>
      </c>
      <c r="B1" t="s">
        <v>12</v>
      </c>
      <c r="F1" s="8" t="s">
        <v>326</v>
      </c>
      <c r="G1" s="8"/>
    </row>
    <row r="2" spans="1:7" x14ac:dyDescent="0.15">
      <c r="A2">
        <v>214</v>
      </c>
      <c r="B2" t="s">
        <v>28</v>
      </c>
    </row>
    <row r="3" spans="1:7" x14ac:dyDescent="0.15">
      <c r="A3">
        <v>219</v>
      </c>
      <c r="B3" t="s">
        <v>37</v>
      </c>
    </row>
    <row r="4" spans="1:7" x14ac:dyDescent="0.15">
      <c r="A4">
        <v>227</v>
      </c>
      <c r="B4" t="s">
        <v>58</v>
      </c>
    </row>
    <row r="5" spans="1:7" x14ac:dyDescent="0.15">
      <c r="A5">
        <v>231</v>
      </c>
      <c r="B5" t="s">
        <v>35</v>
      </c>
    </row>
    <row r="6" spans="1:7" x14ac:dyDescent="0.15">
      <c r="A6">
        <v>233</v>
      </c>
      <c r="B6" t="s">
        <v>22</v>
      </c>
    </row>
    <row r="7" spans="1:7" x14ac:dyDescent="0.15">
      <c r="A7">
        <v>232</v>
      </c>
      <c r="B7" t="s">
        <v>39</v>
      </c>
    </row>
    <row r="8" spans="1:7" x14ac:dyDescent="0.15">
      <c r="A8">
        <v>243</v>
      </c>
      <c r="B8" t="s">
        <v>16</v>
      </c>
    </row>
    <row r="9" spans="1:7" x14ac:dyDescent="0.15">
      <c r="A9">
        <v>248</v>
      </c>
      <c r="B9" t="s">
        <v>57</v>
      </c>
    </row>
    <row r="10" spans="1:7" x14ac:dyDescent="0.15">
      <c r="A10">
        <v>261</v>
      </c>
      <c r="B10" t="s">
        <v>130</v>
      </c>
    </row>
    <row r="11" spans="1:7" x14ac:dyDescent="0.15">
      <c r="A11">
        <v>266</v>
      </c>
      <c r="B11" t="s">
        <v>83</v>
      </c>
    </row>
    <row r="12" spans="1:7" x14ac:dyDescent="0.15">
      <c r="A12">
        <v>277</v>
      </c>
      <c r="B12" t="s">
        <v>60</v>
      </c>
    </row>
    <row r="13" spans="1:7" x14ac:dyDescent="0.15">
      <c r="A13">
        <v>720</v>
      </c>
      <c r="B13" t="s">
        <v>124</v>
      </c>
    </row>
    <row r="14" spans="1:7" x14ac:dyDescent="0.15">
      <c r="A14">
        <v>703</v>
      </c>
      <c r="B14" t="s">
        <v>75</v>
      </c>
    </row>
    <row r="15" spans="1:7" x14ac:dyDescent="0.15">
      <c r="A15">
        <v>723</v>
      </c>
      <c r="B15" t="s">
        <v>118</v>
      </c>
    </row>
  </sheetData>
  <phoneticPr fontId="2"/>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tint="-0.249977111117893"/>
  </sheetPr>
  <dimension ref="A1:G14"/>
  <sheetViews>
    <sheetView workbookViewId="0">
      <selection activeCell="A49" sqref="A49"/>
    </sheetView>
  </sheetViews>
  <sheetFormatPr defaultRowHeight="13.5" x14ac:dyDescent="0.15"/>
  <sheetData>
    <row r="1" spans="1:7" x14ac:dyDescent="0.15">
      <c r="A1">
        <v>230</v>
      </c>
      <c r="B1" t="s">
        <v>140</v>
      </c>
      <c r="F1" s="8" t="s">
        <v>327</v>
      </c>
      <c r="G1" s="8"/>
    </row>
    <row r="2" spans="1:7" x14ac:dyDescent="0.15">
      <c r="A2">
        <v>249</v>
      </c>
      <c r="B2" t="s">
        <v>204</v>
      </c>
    </row>
    <row r="3" spans="1:7" x14ac:dyDescent="0.15">
      <c r="A3">
        <v>257</v>
      </c>
      <c r="B3" t="s">
        <v>82</v>
      </c>
    </row>
    <row r="4" spans="1:7" x14ac:dyDescent="0.15">
      <c r="A4">
        <v>259</v>
      </c>
      <c r="B4" t="s">
        <v>76</v>
      </c>
    </row>
    <row r="5" spans="1:7" x14ac:dyDescent="0.15">
      <c r="A5">
        <v>258</v>
      </c>
      <c r="B5" t="s">
        <v>210</v>
      </c>
    </row>
    <row r="6" spans="1:7" x14ac:dyDescent="0.15">
      <c r="A6">
        <v>261</v>
      </c>
      <c r="B6" t="s">
        <v>211</v>
      </c>
    </row>
    <row r="7" spans="1:7" x14ac:dyDescent="0.15">
      <c r="A7">
        <v>266</v>
      </c>
      <c r="B7" t="s">
        <v>141</v>
      </c>
    </row>
    <row r="8" spans="1:7" x14ac:dyDescent="0.15">
      <c r="A8">
        <v>272</v>
      </c>
      <c r="B8" t="s">
        <v>199</v>
      </c>
    </row>
    <row r="9" spans="1:7" x14ac:dyDescent="0.15">
      <c r="A9">
        <v>280</v>
      </c>
      <c r="B9" t="s">
        <v>220</v>
      </c>
    </row>
    <row r="10" spans="1:7" x14ac:dyDescent="0.15">
      <c r="A10">
        <v>291</v>
      </c>
      <c r="B10" t="s">
        <v>227</v>
      </c>
    </row>
    <row r="11" spans="1:7" x14ac:dyDescent="0.15">
      <c r="A11">
        <v>701</v>
      </c>
      <c r="B11" t="s">
        <v>235</v>
      </c>
    </row>
    <row r="12" spans="1:7" x14ac:dyDescent="0.15">
      <c r="A12">
        <v>720</v>
      </c>
      <c r="B12" t="s">
        <v>245</v>
      </c>
    </row>
    <row r="13" spans="1:7" x14ac:dyDescent="0.15">
      <c r="A13">
        <v>726</v>
      </c>
      <c r="B13" t="s">
        <v>87</v>
      </c>
    </row>
    <row r="14" spans="1:7" x14ac:dyDescent="0.15">
      <c r="A14">
        <v>299</v>
      </c>
      <c r="B14" t="s">
        <v>103</v>
      </c>
    </row>
  </sheetData>
  <phoneticPr fontId="2"/>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tint="-0.249977111117893"/>
  </sheetPr>
  <dimension ref="A1:H3"/>
  <sheetViews>
    <sheetView workbookViewId="0">
      <selection activeCell="A49" sqref="A49"/>
    </sheetView>
  </sheetViews>
  <sheetFormatPr defaultRowHeight="13.5" x14ac:dyDescent="0.15"/>
  <sheetData>
    <row r="1" spans="1:8" x14ac:dyDescent="0.15">
      <c r="A1">
        <v>281</v>
      </c>
      <c r="B1" t="s">
        <v>111</v>
      </c>
      <c r="E1" s="8" t="s">
        <v>328</v>
      </c>
      <c r="F1" s="8"/>
      <c r="G1" s="8"/>
      <c r="H1" s="8"/>
    </row>
    <row r="2" spans="1:8" x14ac:dyDescent="0.15">
      <c r="A2">
        <v>719</v>
      </c>
      <c r="B2" t="s">
        <v>30</v>
      </c>
    </row>
    <row r="3" spans="1:8" x14ac:dyDescent="0.15">
      <c r="A3">
        <v>728</v>
      </c>
      <c r="B3" t="s">
        <v>142</v>
      </c>
    </row>
  </sheetData>
  <phoneticPr fontId="2"/>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tint="-0.249977111117893"/>
  </sheetPr>
  <dimension ref="A1:F9"/>
  <sheetViews>
    <sheetView workbookViewId="0">
      <selection activeCell="A49" sqref="A49"/>
    </sheetView>
  </sheetViews>
  <sheetFormatPr defaultRowHeight="13.5" x14ac:dyDescent="0.15"/>
  <sheetData>
    <row r="1" spans="1:6" x14ac:dyDescent="0.15">
      <c r="A1">
        <v>210</v>
      </c>
      <c r="B1" t="s">
        <v>143</v>
      </c>
      <c r="E1" s="8" t="s">
        <v>329</v>
      </c>
      <c r="F1" s="8"/>
    </row>
    <row r="2" spans="1:6" x14ac:dyDescent="0.15">
      <c r="A2">
        <v>212</v>
      </c>
      <c r="B2" t="s">
        <v>43</v>
      </c>
    </row>
    <row r="3" spans="1:6" x14ac:dyDescent="0.15">
      <c r="A3">
        <v>214</v>
      </c>
      <c r="B3" t="s">
        <v>28</v>
      </c>
    </row>
    <row r="4" spans="1:6" x14ac:dyDescent="0.15">
      <c r="A4">
        <v>218</v>
      </c>
      <c r="B4" t="s">
        <v>144</v>
      </c>
    </row>
    <row r="5" spans="1:6" x14ac:dyDescent="0.15">
      <c r="A5">
        <v>219</v>
      </c>
      <c r="B5" t="s">
        <v>37</v>
      </c>
    </row>
    <row r="6" spans="1:6" x14ac:dyDescent="0.15">
      <c r="A6">
        <v>227</v>
      </c>
      <c r="B6" t="s">
        <v>58</v>
      </c>
    </row>
    <row r="7" spans="1:6" x14ac:dyDescent="0.15">
      <c r="A7">
        <v>245</v>
      </c>
      <c r="B7" t="s">
        <v>201</v>
      </c>
    </row>
    <row r="8" spans="1:6" x14ac:dyDescent="0.15">
      <c r="A8">
        <v>715</v>
      </c>
      <c r="B8" t="s">
        <v>117</v>
      </c>
    </row>
    <row r="9" spans="1:6" x14ac:dyDescent="0.15">
      <c r="A9">
        <v>730</v>
      </c>
      <c r="B9" t="s">
        <v>55</v>
      </c>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FFFF"/>
    <pageSetUpPr fitToPage="1"/>
  </sheetPr>
  <dimension ref="A1:L903"/>
  <sheetViews>
    <sheetView view="pageBreakPreview" zoomScale="75" zoomScaleNormal="75" zoomScaleSheetLayoutView="75" workbookViewId="0">
      <pane ySplit="4" topLeftCell="A5" activePane="bottomLeft" state="frozen"/>
      <selection activeCell="I1" sqref="I1"/>
      <selection pane="bottomLeft" sqref="A1:A4"/>
    </sheetView>
  </sheetViews>
  <sheetFormatPr defaultRowHeight="19.5" x14ac:dyDescent="0.15"/>
  <cols>
    <col min="1" max="1" width="5.5" style="66" bestFit="1" customWidth="1"/>
    <col min="2" max="2" width="8.25" style="66" customWidth="1"/>
    <col min="3" max="3" width="30.625" style="66" customWidth="1"/>
    <col min="4" max="4" width="10" style="68" customWidth="1"/>
    <col min="5" max="5" width="4.625" style="66" customWidth="1"/>
    <col min="6" max="6" width="20.875" style="66" customWidth="1"/>
    <col min="7" max="7" width="60.625" style="68" customWidth="1"/>
    <col min="8" max="8" width="48" style="66" bestFit="1" customWidth="1"/>
    <col min="9" max="9" width="14.75" style="66" customWidth="1"/>
    <col min="10" max="10" width="11.625" style="66" bestFit="1" customWidth="1"/>
    <col min="11" max="11" width="53" style="66" customWidth="1"/>
    <col min="12" max="12" width="51" style="1" customWidth="1"/>
    <col min="13" max="16384" width="9" style="1"/>
  </cols>
  <sheetData>
    <row r="1" spans="1:12" s="69" customFormat="1" ht="19.5" customHeight="1" x14ac:dyDescent="0.15">
      <c r="A1" s="122" t="s">
        <v>974</v>
      </c>
      <c r="B1" s="131" t="s">
        <v>2</v>
      </c>
      <c r="C1" s="131" t="s">
        <v>3</v>
      </c>
      <c r="D1" s="131" t="s">
        <v>975</v>
      </c>
      <c r="E1" s="131" t="s">
        <v>970</v>
      </c>
      <c r="F1" s="131"/>
      <c r="G1" s="132" t="s">
        <v>0</v>
      </c>
      <c r="H1" s="85" t="s">
        <v>980</v>
      </c>
      <c r="I1" s="127" t="s">
        <v>969</v>
      </c>
      <c r="J1" s="128"/>
      <c r="K1" s="128"/>
      <c r="L1" s="129"/>
    </row>
    <row r="2" spans="1:12" s="69" customFormat="1" ht="19.5" customHeight="1" x14ac:dyDescent="0.15">
      <c r="A2" s="123"/>
      <c r="B2" s="131"/>
      <c r="C2" s="131"/>
      <c r="D2" s="131"/>
      <c r="E2" s="131"/>
      <c r="F2" s="131"/>
      <c r="G2" s="132"/>
      <c r="H2" s="130" t="s">
        <v>976</v>
      </c>
      <c r="I2" s="124" t="s">
        <v>972</v>
      </c>
      <c r="J2" s="125"/>
      <c r="K2" s="125"/>
      <c r="L2" s="126"/>
    </row>
    <row r="3" spans="1:12" s="69" customFormat="1" ht="33.75" customHeight="1" x14ac:dyDescent="0.15">
      <c r="A3" s="123"/>
      <c r="B3" s="131"/>
      <c r="C3" s="131"/>
      <c r="D3" s="131"/>
      <c r="E3" s="131"/>
      <c r="F3" s="131"/>
      <c r="G3" s="132"/>
      <c r="H3" s="130"/>
      <c r="I3" s="77" t="s">
        <v>970</v>
      </c>
      <c r="J3" s="78" t="s">
        <v>971</v>
      </c>
      <c r="K3" s="78" t="s">
        <v>981</v>
      </c>
      <c r="L3" s="79" t="s">
        <v>973</v>
      </c>
    </row>
    <row r="4" spans="1:12" s="70" customFormat="1" ht="20.25" customHeight="1" x14ac:dyDescent="0.15">
      <c r="A4" s="123"/>
      <c r="B4" s="131"/>
      <c r="C4" s="131"/>
      <c r="D4" s="131"/>
      <c r="E4" s="131"/>
      <c r="F4" s="131"/>
      <c r="G4" s="132"/>
      <c r="H4" s="84" t="s">
        <v>979</v>
      </c>
      <c r="I4" s="81" t="s">
        <v>977</v>
      </c>
      <c r="J4" s="82" t="s">
        <v>978</v>
      </c>
      <c r="K4" s="82" t="s">
        <v>978</v>
      </c>
      <c r="L4" s="83" t="s">
        <v>978</v>
      </c>
    </row>
    <row r="5" spans="1:12" s="36" customFormat="1" ht="50.1" customHeight="1" x14ac:dyDescent="0.15">
      <c r="A5" s="57">
        <v>1</v>
      </c>
      <c r="B5" s="58">
        <f>IFERROR(VLOOKUP(C5,学会NO!$A$1:$B$136,2,FALSE),"")</f>
        <v>203</v>
      </c>
      <c r="C5" s="59" t="s">
        <v>1258</v>
      </c>
      <c r="D5" s="60">
        <v>203101</v>
      </c>
      <c r="E5" s="61" t="s">
        <v>421</v>
      </c>
      <c r="F5" s="62" t="str">
        <f>IFERROR(VLOOKUP(E5,値一覧!$K$1:$L$15,2,FALSE),"")</f>
        <v>医学管理等</v>
      </c>
      <c r="G5" s="71" t="s">
        <v>1259</v>
      </c>
      <c r="H5" s="72" t="s">
        <v>994</v>
      </c>
      <c r="I5" s="73"/>
      <c r="J5" s="80"/>
      <c r="K5" s="75"/>
      <c r="L5" s="76"/>
    </row>
    <row r="6" spans="1:12" s="36" customFormat="1" ht="306.75" customHeight="1" x14ac:dyDescent="0.15">
      <c r="A6" s="57">
        <v>2</v>
      </c>
      <c r="B6" s="58">
        <f>IFERROR(VLOOKUP(C6,学会NO!$A$1:$B$136,2,FALSE),"")</f>
        <v>203</v>
      </c>
      <c r="C6" s="59" t="s">
        <v>146</v>
      </c>
      <c r="D6" s="60">
        <v>203102</v>
      </c>
      <c r="E6" s="61" t="s">
        <v>415</v>
      </c>
      <c r="F6" s="62" t="str">
        <f>IFERROR(VLOOKUP(E6,値一覧!$K$1:$L$15,2,FALSE),"")</f>
        <v>精神科専門療法</v>
      </c>
      <c r="G6" s="71" t="s">
        <v>416</v>
      </c>
      <c r="H6" s="72" t="s">
        <v>990</v>
      </c>
      <c r="I6" s="73" t="s">
        <v>1213</v>
      </c>
      <c r="J6" s="74" t="s">
        <v>1214</v>
      </c>
      <c r="K6" s="75" t="s">
        <v>1215</v>
      </c>
      <c r="L6" s="76"/>
    </row>
    <row r="7" spans="1:12" s="36" customFormat="1" ht="50.1" customHeight="1" x14ac:dyDescent="0.15">
      <c r="A7" s="57">
        <v>3</v>
      </c>
      <c r="B7" s="58">
        <f>IFERROR(VLOOKUP(C7,学会NO!$A$1:$B$136,2,FALSE),"")</f>
        <v>204</v>
      </c>
      <c r="C7" s="59" t="s">
        <v>169</v>
      </c>
      <c r="D7" s="60">
        <v>204101</v>
      </c>
      <c r="E7" s="61" t="s">
        <v>399</v>
      </c>
      <c r="F7" s="62" t="str">
        <f>IFERROR(VLOOKUP(E7,値一覧!$K$1:$L$15,2,FALSE),"")</f>
        <v>検査</v>
      </c>
      <c r="G7" s="71" t="s">
        <v>417</v>
      </c>
      <c r="H7" s="72" t="s">
        <v>994</v>
      </c>
      <c r="I7" s="73"/>
      <c r="J7" s="74"/>
      <c r="K7" s="75"/>
      <c r="L7" s="76"/>
    </row>
    <row r="8" spans="1:12" s="36" customFormat="1" ht="50.1" customHeight="1" x14ac:dyDescent="0.15">
      <c r="A8" s="57">
        <v>4</v>
      </c>
      <c r="B8" s="58">
        <f>IFERROR(VLOOKUP(C8,学会NO!$A$1:$B$136,2,FALSE),"")</f>
        <v>204</v>
      </c>
      <c r="C8" s="59" t="s">
        <v>169</v>
      </c>
      <c r="D8" s="60">
        <v>204102</v>
      </c>
      <c r="E8" s="61" t="s">
        <v>399</v>
      </c>
      <c r="F8" s="62" t="str">
        <f>IFERROR(VLOOKUP(E8,値一覧!$K$1:$L$15,2,FALSE),"")</f>
        <v>検査</v>
      </c>
      <c r="G8" s="71" t="s">
        <v>418</v>
      </c>
      <c r="H8" s="72" t="s">
        <v>994</v>
      </c>
      <c r="I8" s="73"/>
      <c r="J8" s="74"/>
      <c r="K8" s="75"/>
      <c r="L8" s="76"/>
    </row>
    <row r="9" spans="1:12" s="36" customFormat="1" ht="50.1" customHeight="1" x14ac:dyDescent="0.15">
      <c r="A9" s="57">
        <v>5</v>
      </c>
      <c r="B9" s="58">
        <f>IFERROR(VLOOKUP(C9,学会NO!$A$1:$B$136,2,FALSE),"")</f>
        <v>205</v>
      </c>
      <c r="C9" s="59" t="s">
        <v>175</v>
      </c>
      <c r="D9" s="60">
        <v>205101</v>
      </c>
      <c r="E9" s="61" t="s">
        <v>479</v>
      </c>
      <c r="F9" s="62" t="str">
        <f>IFERROR(VLOOKUP(E9,値一覧!$K$1:$L$15,2,FALSE),"")</f>
        <v>画像診断</v>
      </c>
      <c r="G9" s="71" t="s">
        <v>574</v>
      </c>
      <c r="H9" s="72" t="s">
        <v>397</v>
      </c>
      <c r="I9" s="73"/>
      <c r="J9" s="74"/>
      <c r="K9" s="75"/>
      <c r="L9" s="76"/>
    </row>
    <row r="10" spans="1:12" s="36" customFormat="1" ht="50.1" customHeight="1" x14ac:dyDescent="0.15">
      <c r="A10" s="57">
        <v>6</v>
      </c>
      <c r="B10" s="58">
        <f>IFERROR(VLOOKUP(C10,学会NO!$A$1:$B$136,2,FALSE),"")</f>
        <v>205</v>
      </c>
      <c r="C10" s="59" t="s">
        <v>175</v>
      </c>
      <c r="D10" s="60">
        <v>205102</v>
      </c>
      <c r="E10" s="61" t="s">
        <v>479</v>
      </c>
      <c r="F10" s="62" t="str">
        <f>IFERROR(VLOOKUP(E10,値一覧!$K$1:$L$15,2,FALSE),"")</f>
        <v>画像診断</v>
      </c>
      <c r="G10" s="71" t="s">
        <v>575</v>
      </c>
      <c r="H10" s="72" t="s">
        <v>397</v>
      </c>
      <c r="I10" s="73"/>
      <c r="J10" s="74"/>
      <c r="K10" s="75"/>
      <c r="L10" s="76"/>
    </row>
    <row r="11" spans="1:12" s="36" customFormat="1" ht="50.1" customHeight="1" x14ac:dyDescent="0.15">
      <c r="A11" s="57">
        <v>7</v>
      </c>
      <c r="B11" s="58">
        <f>IFERROR(VLOOKUP(C11,学会NO!$A$1:$B$136,2,FALSE),"")</f>
        <v>205</v>
      </c>
      <c r="C11" s="59" t="s">
        <v>175</v>
      </c>
      <c r="D11" s="60">
        <v>205103</v>
      </c>
      <c r="E11" s="61" t="s">
        <v>479</v>
      </c>
      <c r="F11" s="62" t="str">
        <f>IFERROR(VLOOKUP(E11,値一覧!$K$1:$L$15,2,FALSE),"")</f>
        <v>画像診断</v>
      </c>
      <c r="G11" s="71" t="s">
        <v>576</v>
      </c>
      <c r="H11" s="72" t="s">
        <v>397</v>
      </c>
      <c r="I11" s="73"/>
      <c r="J11" s="74"/>
      <c r="K11" s="75"/>
      <c r="L11" s="76"/>
    </row>
    <row r="12" spans="1:12" s="36" customFormat="1" ht="50.1" customHeight="1" x14ac:dyDescent="0.15">
      <c r="A12" s="57">
        <v>8</v>
      </c>
      <c r="B12" s="58">
        <f>IFERROR(VLOOKUP(C12,学会NO!$A$1:$B$136,2,FALSE),"")</f>
        <v>205</v>
      </c>
      <c r="C12" s="59" t="s">
        <v>175</v>
      </c>
      <c r="D12" s="60">
        <v>205104</v>
      </c>
      <c r="E12" s="61" t="s">
        <v>479</v>
      </c>
      <c r="F12" s="62" t="str">
        <f>IFERROR(VLOOKUP(E12,値一覧!$K$1:$L$15,2,FALSE),"")</f>
        <v>画像診断</v>
      </c>
      <c r="G12" s="71" t="s">
        <v>577</v>
      </c>
      <c r="H12" s="72" t="s">
        <v>397</v>
      </c>
      <c r="I12" s="73"/>
      <c r="J12" s="74"/>
      <c r="K12" s="75"/>
      <c r="L12" s="76"/>
    </row>
    <row r="13" spans="1:12" s="36" customFormat="1" ht="256.5" customHeight="1" x14ac:dyDescent="0.15">
      <c r="A13" s="57">
        <v>9</v>
      </c>
      <c r="B13" s="58">
        <f>IFERROR(VLOOKUP(C13,学会NO!$A$1:$B$136,2,FALSE),"")</f>
        <v>208</v>
      </c>
      <c r="C13" s="59" t="s">
        <v>133</v>
      </c>
      <c r="D13" s="60">
        <v>208101</v>
      </c>
      <c r="E13" s="61" t="s">
        <v>399</v>
      </c>
      <c r="F13" s="62" t="str">
        <f>IFERROR(VLOOKUP(E13,値一覧!$K$1:$L$15,2,FALSE),"")</f>
        <v>検査</v>
      </c>
      <c r="G13" s="71" t="s">
        <v>1260</v>
      </c>
      <c r="H13" s="72" t="s">
        <v>990</v>
      </c>
      <c r="I13" s="73" t="s">
        <v>1049</v>
      </c>
      <c r="J13" s="74" t="s">
        <v>1216</v>
      </c>
      <c r="K13" s="75" t="s">
        <v>1217</v>
      </c>
      <c r="L13" s="76" t="s">
        <v>1218</v>
      </c>
    </row>
    <row r="14" spans="1:12" s="36" customFormat="1" ht="50.1" customHeight="1" x14ac:dyDescent="0.15">
      <c r="A14" s="57">
        <v>10</v>
      </c>
      <c r="B14" s="58">
        <f>IFERROR(VLOOKUP(C14,学会NO!$A$1:$B$136,2,FALSE),"")</f>
        <v>213</v>
      </c>
      <c r="C14" s="59" t="s">
        <v>182</v>
      </c>
      <c r="D14" s="60">
        <v>213101</v>
      </c>
      <c r="E14" s="61" t="s">
        <v>421</v>
      </c>
      <c r="F14" s="62" t="str">
        <f>IFERROR(VLOOKUP(E14,値一覧!$K$1:$L$15,2,FALSE),"")</f>
        <v>医学管理等</v>
      </c>
      <c r="G14" s="71" t="s">
        <v>444</v>
      </c>
      <c r="H14" s="72" t="s">
        <v>994</v>
      </c>
      <c r="I14" s="73"/>
      <c r="J14" s="74"/>
      <c r="K14" s="75"/>
      <c r="L14" s="76"/>
    </row>
    <row r="15" spans="1:12" s="36" customFormat="1" ht="50.1" customHeight="1" x14ac:dyDescent="0.15">
      <c r="A15" s="57">
        <v>11</v>
      </c>
      <c r="B15" s="58">
        <f>IFERROR(VLOOKUP(C15,学会NO!$A$1:$B$136,2,FALSE),"")</f>
        <v>215</v>
      </c>
      <c r="C15" s="59" t="s">
        <v>183</v>
      </c>
      <c r="D15" s="60">
        <v>215101</v>
      </c>
      <c r="E15" s="61" t="s">
        <v>399</v>
      </c>
      <c r="F15" s="62" t="str">
        <f>IFERROR(VLOOKUP(E15,値一覧!$K$1:$L$15,2,FALSE),"")</f>
        <v>検査</v>
      </c>
      <c r="G15" s="71" t="s">
        <v>548</v>
      </c>
      <c r="H15" s="72" t="s">
        <v>994</v>
      </c>
      <c r="I15" s="73"/>
      <c r="J15" s="74"/>
      <c r="K15" s="75"/>
      <c r="L15" s="76"/>
    </row>
    <row r="16" spans="1:12" s="36" customFormat="1" ht="50.1" customHeight="1" x14ac:dyDescent="0.15">
      <c r="A16" s="57">
        <v>12</v>
      </c>
      <c r="B16" s="58">
        <f>IFERROR(VLOOKUP(C16,学会NO!$A$1:$B$136,2,FALSE),"")</f>
        <v>215</v>
      </c>
      <c r="C16" s="59" t="s">
        <v>183</v>
      </c>
      <c r="D16" s="60">
        <v>215102</v>
      </c>
      <c r="E16" s="61" t="s">
        <v>399</v>
      </c>
      <c r="F16" s="62" t="str">
        <f>IFERROR(VLOOKUP(E16,値一覧!$K$1:$L$15,2,FALSE),"")</f>
        <v>検査</v>
      </c>
      <c r="G16" s="71" t="s">
        <v>849</v>
      </c>
      <c r="H16" s="72" t="s">
        <v>994</v>
      </c>
      <c r="I16" s="73"/>
      <c r="J16" s="74"/>
      <c r="K16" s="75"/>
      <c r="L16" s="76"/>
    </row>
    <row r="17" spans="1:12" s="36" customFormat="1" ht="50.1" customHeight="1" x14ac:dyDescent="0.15">
      <c r="A17" s="57">
        <v>13</v>
      </c>
      <c r="B17" s="58">
        <f>IFERROR(VLOOKUP(C17,学会NO!$A$1:$B$136,2,FALSE),"")</f>
        <v>218</v>
      </c>
      <c r="C17" s="59" t="s">
        <v>104</v>
      </c>
      <c r="D17" s="60">
        <v>218101</v>
      </c>
      <c r="E17" s="61" t="s">
        <v>460</v>
      </c>
      <c r="F17" s="62" t="str">
        <f>IFERROR(VLOOKUP(E17,値一覧!$K$1:$L$15,2,FALSE),"")</f>
        <v>放射線治療</v>
      </c>
      <c r="G17" s="71" t="s">
        <v>549</v>
      </c>
      <c r="H17" s="72" t="s">
        <v>994</v>
      </c>
      <c r="I17" s="73"/>
      <c r="J17" s="74"/>
      <c r="K17" s="75"/>
      <c r="L17" s="76"/>
    </row>
    <row r="18" spans="1:12" s="36" customFormat="1" ht="50.1" customHeight="1" x14ac:dyDescent="0.15">
      <c r="A18" s="57">
        <v>14</v>
      </c>
      <c r="B18" s="58">
        <f>IFERROR(VLOOKUP(C18,学会NO!$A$1:$B$136,2,FALSE),"")</f>
        <v>220</v>
      </c>
      <c r="C18" s="59" t="s">
        <v>185</v>
      </c>
      <c r="D18" s="60">
        <v>220101</v>
      </c>
      <c r="E18" s="61" t="s">
        <v>479</v>
      </c>
      <c r="F18" s="62" t="str">
        <f>IFERROR(VLOOKUP(E18,値一覧!$K$1:$L$15,2,FALSE),"")</f>
        <v>画像診断</v>
      </c>
      <c r="G18" s="71" t="s">
        <v>405</v>
      </c>
      <c r="H18" s="72" t="s">
        <v>994</v>
      </c>
      <c r="I18" s="73"/>
      <c r="J18" s="74"/>
      <c r="K18" s="75"/>
      <c r="L18" s="76"/>
    </row>
    <row r="19" spans="1:12" s="36" customFormat="1" ht="50.1" customHeight="1" x14ac:dyDescent="0.15">
      <c r="A19" s="57">
        <v>15</v>
      </c>
      <c r="B19" s="58">
        <f>IFERROR(VLOOKUP(C19,学会NO!$A$1:$B$136,2,FALSE),"")</f>
        <v>220</v>
      </c>
      <c r="C19" s="59" t="s">
        <v>185</v>
      </c>
      <c r="D19" s="60">
        <v>220102</v>
      </c>
      <c r="E19" s="61" t="s">
        <v>411</v>
      </c>
      <c r="F19" s="62" t="str">
        <f>IFERROR(VLOOKUP(E19,値一覧!$K$1:$L$15,2,FALSE),"")</f>
        <v>手術</v>
      </c>
      <c r="G19" s="71" t="s">
        <v>406</v>
      </c>
      <c r="H19" s="72" t="s">
        <v>1000</v>
      </c>
      <c r="I19" s="73" t="s">
        <v>1023</v>
      </c>
      <c r="J19" s="74" t="s">
        <v>1024</v>
      </c>
      <c r="K19" s="75" t="s">
        <v>1025</v>
      </c>
      <c r="L19" s="76"/>
    </row>
    <row r="20" spans="1:12" s="36" customFormat="1" ht="50.1" customHeight="1" x14ac:dyDescent="0.15">
      <c r="A20" s="57">
        <v>16</v>
      </c>
      <c r="B20" s="58">
        <f>IFERROR(VLOOKUP(C20,学会NO!$A$1:$B$136,2,FALSE),"")</f>
        <v>226</v>
      </c>
      <c r="C20" s="59" t="s">
        <v>73</v>
      </c>
      <c r="D20" s="60">
        <v>226101</v>
      </c>
      <c r="E20" s="61" t="s">
        <v>399</v>
      </c>
      <c r="F20" s="62" t="str">
        <f>IFERROR(VLOOKUP(E20,値一覧!$K$1:$L$15,2,FALSE),"")</f>
        <v>検査</v>
      </c>
      <c r="G20" s="71" t="s">
        <v>550</v>
      </c>
      <c r="H20" s="72" t="s">
        <v>994</v>
      </c>
      <c r="I20" s="73"/>
      <c r="J20" s="74"/>
      <c r="K20" s="75"/>
      <c r="L20" s="76"/>
    </row>
    <row r="21" spans="1:12" s="36" customFormat="1" ht="50.1" customHeight="1" x14ac:dyDescent="0.15">
      <c r="A21" s="57">
        <v>17</v>
      </c>
      <c r="B21" s="58">
        <f>IFERROR(VLOOKUP(C21,学会NO!$A$1:$B$136,2,FALSE),"")</f>
        <v>226</v>
      </c>
      <c r="C21" s="59" t="s">
        <v>73</v>
      </c>
      <c r="D21" s="60">
        <v>226102</v>
      </c>
      <c r="E21" s="61" t="s">
        <v>399</v>
      </c>
      <c r="F21" s="62" t="str">
        <f>IFERROR(VLOOKUP(E21,値一覧!$K$1:$L$15,2,FALSE),"")</f>
        <v>検査</v>
      </c>
      <c r="G21" s="71" t="s">
        <v>551</v>
      </c>
      <c r="H21" s="72" t="s">
        <v>994</v>
      </c>
      <c r="I21" s="73"/>
      <c r="J21" s="74"/>
      <c r="K21" s="75"/>
      <c r="L21" s="76"/>
    </row>
    <row r="22" spans="1:12" s="36" customFormat="1" ht="62.25" customHeight="1" x14ac:dyDescent="0.15">
      <c r="A22" s="57">
        <v>18</v>
      </c>
      <c r="B22" s="58">
        <f>IFERROR(VLOOKUP(C22,学会NO!$A$1:$B$136,2,FALSE),"")</f>
        <v>226</v>
      </c>
      <c r="C22" s="59" t="s">
        <v>73</v>
      </c>
      <c r="D22" s="60">
        <v>226103</v>
      </c>
      <c r="E22" s="61" t="s">
        <v>399</v>
      </c>
      <c r="F22" s="62" t="str">
        <f>IFERROR(VLOOKUP(E22,値一覧!$K$1:$L$15,2,FALSE),"")</f>
        <v>検査</v>
      </c>
      <c r="G22" s="71" t="s">
        <v>552</v>
      </c>
      <c r="H22" s="72" t="s">
        <v>1000</v>
      </c>
      <c r="I22" s="73" t="s">
        <v>995</v>
      </c>
      <c r="J22" s="74" t="s">
        <v>1126</v>
      </c>
      <c r="K22" s="75" t="s">
        <v>1127</v>
      </c>
      <c r="L22" s="76"/>
    </row>
    <row r="23" spans="1:12" s="36" customFormat="1" ht="50.1" customHeight="1" x14ac:dyDescent="0.15">
      <c r="A23" s="57">
        <v>19</v>
      </c>
      <c r="B23" s="58">
        <f>IFERROR(VLOOKUP(C23,学会NO!$A$1:$B$136,2,FALSE),"")</f>
        <v>227</v>
      </c>
      <c r="C23" s="59" t="s">
        <v>1177</v>
      </c>
      <c r="D23" s="60">
        <v>227101</v>
      </c>
      <c r="E23" s="61" t="s">
        <v>399</v>
      </c>
      <c r="F23" s="62" t="str">
        <f>IFERROR(VLOOKUP(E23,値一覧!$K$1:$L$15,2,FALSE),"")</f>
        <v>検査</v>
      </c>
      <c r="G23" s="71" t="s">
        <v>483</v>
      </c>
      <c r="H23" s="72" t="s">
        <v>994</v>
      </c>
      <c r="I23" s="73"/>
      <c r="J23" s="74"/>
      <c r="K23" s="75"/>
      <c r="L23" s="76"/>
    </row>
    <row r="24" spans="1:12" s="36" customFormat="1" ht="65.25" customHeight="1" x14ac:dyDescent="0.15">
      <c r="A24" s="57">
        <v>20</v>
      </c>
      <c r="B24" s="58">
        <f>IFERROR(VLOOKUP(C24,学会NO!$A$1:$B$136,2,FALSE),"")</f>
        <v>229</v>
      </c>
      <c r="C24" s="59" t="s">
        <v>191</v>
      </c>
      <c r="D24" s="60">
        <v>229101</v>
      </c>
      <c r="E24" s="61" t="s">
        <v>399</v>
      </c>
      <c r="F24" s="62" t="str">
        <f>IFERROR(VLOOKUP(E24,値一覧!$K$1:$L$15,2,FALSE),"")</f>
        <v>検査</v>
      </c>
      <c r="G24" s="71" t="s">
        <v>578</v>
      </c>
      <c r="H24" s="72" t="s">
        <v>994</v>
      </c>
      <c r="I24" s="73"/>
      <c r="J24" s="74"/>
      <c r="K24" s="75"/>
      <c r="L24" s="76"/>
    </row>
    <row r="25" spans="1:12" s="36" customFormat="1" ht="50.1" customHeight="1" x14ac:dyDescent="0.15">
      <c r="A25" s="57">
        <v>21</v>
      </c>
      <c r="B25" s="58">
        <f>IFERROR(VLOOKUP(C25,学会NO!$A$1:$B$136,2,FALSE),"")</f>
        <v>229</v>
      </c>
      <c r="C25" s="59" t="s">
        <v>191</v>
      </c>
      <c r="D25" s="60">
        <v>229102</v>
      </c>
      <c r="E25" s="61" t="s">
        <v>421</v>
      </c>
      <c r="F25" s="62" t="str">
        <f>IFERROR(VLOOKUP(E25,値一覧!$K$1:$L$15,2,FALSE),"")</f>
        <v>医学管理等</v>
      </c>
      <c r="G25" s="71" t="s">
        <v>579</v>
      </c>
      <c r="H25" s="72" t="s">
        <v>994</v>
      </c>
      <c r="I25" s="73"/>
      <c r="J25" s="74"/>
      <c r="K25" s="75"/>
      <c r="L25" s="76"/>
    </row>
    <row r="26" spans="1:12" s="36" customFormat="1" ht="101.25" customHeight="1" x14ac:dyDescent="0.15">
      <c r="A26" s="57">
        <v>22</v>
      </c>
      <c r="B26" s="58">
        <f>IFERROR(VLOOKUP(C26,学会NO!$A$1:$B$136,2,FALSE),"")</f>
        <v>230</v>
      </c>
      <c r="C26" s="59" t="s">
        <v>140</v>
      </c>
      <c r="D26" s="60">
        <v>230101</v>
      </c>
      <c r="E26" s="61" t="s">
        <v>399</v>
      </c>
      <c r="F26" s="62" t="str">
        <f>IFERROR(VLOOKUP(E26,値一覧!$K$1:$L$15,2,FALSE),"")</f>
        <v>検査</v>
      </c>
      <c r="G26" s="71" t="s">
        <v>481</v>
      </c>
      <c r="H26" s="72" t="s">
        <v>994</v>
      </c>
      <c r="I26" s="73"/>
      <c r="J26" s="74"/>
      <c r="K26" s="75"/>
      <c r="L26" s="76"/>
    </row>
    <row r="27" spans="1:12" s="36" customFormat="1" ht="50.1" customHeight="1" x14ac:dyDescent="0.15">
      <c r="A27" s="57">
        <v>23</v>
      </c>
      <c r="B27" s="58">
        <f>IFERROR(VLOOKUP(C27,学会NO!$A$1:$B$136,2,FALSE),"")</f>
        <v>231</v>
      </c>
      <c r="C27" s="59" t="s">
        <v>72</v>
      </c>
      <c r="D27" s="60">
        <v>231101</v>
      </c>
      <c r="E27" s="61" t="s">
        <v>459</v>
      </c>
      <c r="F27" s="62" t="str">
        <f>IFERROR(VLOOKUP(E27,値一覧!$K$1:$L$15,2,FALSE),"")</f>
        <v>在宅医療</v>
      </c>
      <c r="G27" s="71" t="s">
        <v>546</v>
      </c>
      <c r="H27" s="72" t="s">
        <v>994</v>
      </c>
      <c r="I27" s="73"/>
      <c r="J27" s="74"/>
      <c r="K27" s="75"/>
      <c r="L27" s="76"/>
    </row>
    <row r="28" spans="1:12" s="36" customFormat="1" ht="50.1" customHeight="1" x14ac:dyDescent="0.15">
      <c r="A28" s="57">
        <v>24</v>
      </c>
      <c r="B28" s="58">
        <f>IFERROR(VLOOKUP(C28,学会NO!$A$1:$B$136,2,FALSE),"")</f>
        <v>231</v>
      </c>
      <c r="C28" s="59" t="s">
        <v>72</v>
      </c>
      <c r="D28" s="60">
        <v>231102</v>
      </c>
      <c r="E28" s="61" t="s">
        <v>422</v>
      </c>
      <c r="F28" s="62" t="str">
        <f>IFERROR(VLOOKUP(E28,値一覧!$K$1:$L$15,2,FALSE),"")</f>
        <v>処置</v>
      </c>
      <c r="G28" s="71" t="s">
        <v>547</v>
      </c>
      <c r="H28" s="72" t="s">
        <v>994</v>
      </c>
      <c r="I28" s="73"/>
      <c r="J28" s="74"/>
      <c r="K28" s="75"/>
      <c r="L28" s="76"/>
    </row>
    <row r="29" spans="1:12" s="36" customFormat="1" ht="50.1" customHeight="1" x14ac:dyDescent="0.15">
      <c r="A29" s="57">
        <v>25</v>
      </c>
      <c r="B29" s="58">
        <f>IFERROR(VLOOKUP(C29,学会NO!$A$1:$B$136,2,FALSE),"")</f>
        <v>232</v>
      </c>
      <c r="C29" s="59" t="s">
        <v>95</v>
      </c>
      <c r="D29" s="60">
        <v>232101</v>
      </c>
      <c r="E29" s="61" t="s">
        <v>399</v>
      </c>
      <c r="F29" s="62" t="str">
        <f>IFERROR(VLOOKUP(E29,値一覧!$K$1:$L$15,2,FALSE),"")</f>
        <v>検査</v>
      </c>
      <c r="G29" s="71" t="s">
        <v>407</v>
      </c>
      <c r="H29" s="72" t="s">
        <v>990</v>
      </c>
      <c r="I29" s="73" t="s">
        <v>995</v>
      </c>
      <c r="J29" s="74">
        <v>415</v>
      </c>
      <c r="K29" s="75" t="s">
        <v>1030</v>
      </c>
      <c r="L29" s="76"/>
    </row>
    <row r="30" spans="1:12" s="36" customFormat="1" ht="50.1" customHeight="1" x14ac:dyDescent="0.15">
      <c r="A30" s="57">
        <v>26</v>
      </c>
      <c r="B30" s="58">
        <f>IFERROR(VLOOKUP(C30,学会NO!$A$1:$B$136,2,FALSE),"")</f>
        <v>234</v>
      </c>
      <c r="C30" s="59" t="s">
        <v>74</v>
      </c>
      <c r="D30" s="60">
        <v>234101</v>
      </c>
      <c r="E30" s="61" t="s">
        <v>421</v>
      </c>
      <c r="F30" s="62" t="str">
        <f>IFERROR(VLOOKUP(E30,値一覧!$K$1:$L$15,2,FALSE),"")</f>
        <v>医学管理等</v>
      </c>
      <c r="G30" s="71" t="s">
        <v>580</v>
      </c>
      <c r="H30" s="72" t="s">
        <v>994</v>
      </c>
      <c r="I30" s="73"/>
      <c r="J30" s="74"/>
      <c r="K30" s="75"/>
      <c r="L30" s="76"/>
    </row>
    <row r="31" spans="1:12" s="36" customFormat="1" ht="50.1" customHeight="1" x14ac:dyDescent="0.15">
      <c r="A31" s="57">
        <v>27</v>
      </c>
      <c r="B31" s="58">
        <f>IFERROR(VLOOKUP(C31,学会NO!$A$1:$B$136,2,FALSE),"")</f>
        <v>234</v>
      </c>
      <c r="C31" s="59" t="s">
        <v>74</v>
      </c>
      <c r="D31" s="60">
        <v>234102</v>
      </c>
      <c r="E31" s="61" t="s">
        <v>459</v>
      </c>
      <c r="F31" s="62" t="str">
        <f>IFERROR(VLOOKUP(E31,値一覧!$K$1:$L$15,2,FALSE),"")</f>
        <v>在宅医療</v>
      </c>
      <c r="G31" s="71" t="s">
        <v>581</v>
      </c>
      <c r="H31" s="72" t="s">
        <v>994</v>
      </c>
      <c r="I31" s="73"/>
      <c r="J31" s="74"/>
      <c r="K31" s="75"/>
      <c r="L31" s="76"/>
    </row>
    <row r="32" spans="1:12" s="36" customFormat="1" ht="50.1" customHeight="1" x14ac:dyDescent="0.15">
      <c r="A32" s="57">
        <v>28</v>
      </c>
      <c r="B32" s="58">
        <f>IFERROR(VLOOKUP(C32,学会NO!$A$1:$B$136,2,FALSE),"")</f>
        <v>235</v>
      </c>
      <c r="C32" s="59" t="s">
        <v>192</v>
      </c>
      <c r="D32" s="60">
        <v>235101</v>
      </c>
      <c r="E32" s="61" t="s">
        <v>399</v>
      </c>
      <c r="F32" s="62" t="str">
        <f>IFERROR(VLOOKUP(E32,値一覧!$K$1:$L$15,2,FALSE),"")</f>
        <v>検査</v>
      </c>
      <c r="G32" s="71" t="s">
        <v>449</v>
      </c>
      <c r="H32" s="72" t="s">
        <v>994</v>
      </c>
      <c r="I32" s="73"/>
      <c r="J32" s="74"/>
      <c r="K32" s="75"/>
      <c r="L32" s="76"/>
    </row>
    <row r="33" spans="1:12" s="36" customFormat="1" ht="50.1" customHeight="1" x14ac:dyDescent="0.15">
      <c r="A33" s="57">
        <v>29</v>
      </c>
      <c r="B33" s="58">
        <f>IFERROR(VLOOKUP(C33,学会NO!$A$1:$B$136,2,FALSE),"")</f>
        <v>236</v>
      </c>
      <c r="C33" s="59" t="s">
        <v>1180</v>
      </c>
      <c r="D33" s="60">
        <v>236101</v>
      </c>
      <c r="E33" s="61" t="s">
        <v>459</v>
      </c>
      <c r="F33" s="62" t="str">
        <f>IFERROR(VLOOKUP(E33,値一覧!$K$1:$L$15,2,FALSE),"")</f>
        <v>在宅医療</v>
      </c>
      <c r="G33" s="71" t="s">
        <v>697</v>
      </c>
      <c r="H33" s="72" t="s">
        <v>994</v>
      </c>
      <c r="I33" s="73"/>
      <c r="J33" s="74"/>
      <c r="K33" s="75"/>
      <c r="L33" s="76"/>
    </row>
    <row r="34" spans="1:12" s="36" customFormat="1" ht="50.1" customHeight="1" x14ac:dyDescent="0.15">
      <c r="A34" s="57">
        <v>30</v>
      </c>
      <c r="B34" s="58">
        <f>IFERROR(VLOOKUP(C34,学会NO!$A$1:$B$136,2,FALSE),"")</f>
        <v>236</v>
      </c>
      <c r="C34" s="59" t="s">
        <v>1180</v>
      </c>
      <c r="D34" s="60">
        <v>236102</v>
      </c>
      <c r="E34" s="61" t="s">
        <v>397</v>
      </c>
      <c r="F34" s="62" t="str">
        <f>IFERROR(VLOOKUP(E34,値一覧!$K$1:$L$15,2,FALSE),"")</f>
        <v>その他</v>
      </c>
      <c r="G34" s="71" t="s">
        <v>698</v>
      </c>
      <c r="H34" s="72" t="s">
        <v>994</v>
      </c>
      <c r="I34" s="73"/>
      <c r="J34" s="74"/>
      <c r="K34" s="75"/>
      <c r="L34" s="76"/>
    </row>
    <row r="35" spans="1:12" s="36" customFormat="1" ht="50.1" customHeight="1" x14ac:dyDescent="0.15">
      <c r="A35" s="57">
        <v>31</v>
      </c>
      <c r="B35" s="58">
        <f>IFERROR(VLOOKUP(C35,学会NO!$A$1:$B$136,2,FALSE),"")</f>
        <v>236</v>
      </c>
      <c r="C35" s="59" t="s">
        <v>1180</v>
      </c>
      <c r="D35" s="60">
        <v>236103</v>
      </c>
      <c r="E35" s="61" t="s">
        <v>421</v>
      </c>
      <c r="F35" s="62" t="str">
        <f>IFERROR(VLOOKUP(E35,値一覧!$K$1:$L$15,2,FALSE),"")</f>
        <v>医学管理等</v>
      </c>
      <c r="G35" s="71" t="s">
        <v>699</v>
      </c>
      <c r="H35" s="72" t="s">
        <v>994</v>
      </c>
      <c r="I35" s="73"/>
      <c r="J35" s="74"/>
      <c r="K35" s="75"/>
      <c r="L35" s="76"/>
    </row>
    <row r="36" spans="1:12" s="36" customFormat="1" ht="50.1" customHeight="1" x14ac:dyDescent="0.15">
      <c r="A36" s="57">
        <v>32</v>
      </c>
      <c r="B36" s="58">
        <f>IFERROR(VLOOKUP(C36,学会NO!$A$1:$B$136,2,FALSE),"")</f>
        <v>236</v>
      </c>
      <c r="C36" s="59" t="s">
        <v>1180</v>
      </c>
      <c r="D36" s="60">
        <v>236104</v>
      </c>
      <c r="E36" s="61" t="s">
        <v>421</v>
      </c>
      <c r="F36" s="62" t="str">
        <f>IFERROR(VLOOKUP(E36,値一覧!$K$1:$L$15,2,FALSE),"")</f>
        <v>医学管理等</v>
      </c>
      <c r="G36" s="71" t="s">
        <v>700</v>
      </c>
      <c r="H36" s="72" t="s">
        <v>994</v>
      </c>
      <c r="I36" s="73"/>
      <c r="J36" s="74"/>
      <c r="K36" s="75"/>
      <c r="L36" s="76"/>
    </row>
    <row r="37" spans="1:12" s="36" customFormat="1" ht="50.1" customHeight="1" x14ac:dyDescent="0.15">
      <c r="A37" s="57">
        <v>33</v>
      </c>
      <c r="B37" s="58">
        <f>IFERROR(VLOOKUP(C37,学会NO!$A$1:$B$136,2,FALSE),"")</f>
        <v>236</v>
      </c>
      <c r="C37" s="59" t="s">
        <v>1180</v>
      </c>
      <c r="D37" s="60">
        <v>236105</v>
      </c>
      <c r="E37" s="61" t="s">
        <v>459</v>
      </c>
      <c r="F37" s="62" t="str">
        <f>IFERROR(VLOOKUP(E37,値一覧!$K$1:$L$15,2,FALSE),"")</f>
        <v>在宅医療</v>
      </c>
      <c r="G37" s="71" t="s">
        <v>701</v>
      </c>
      <c r="H37" s="72" t="s">
        <v>994</v>
      </c>
      <c r="I37" s="73"/>
      <c r="J37" s="74"/>
      <c r="K37" s="75"/>
      <c r="L37" s="76"/>
    </row>
    <row r="38" spans="1:12" s="36" customFormat="1" ht="50.1" customHeight="1" x14ac:dyDescent="0.15">
      <c r="A38" s="57">
        <v>34</v>
      </c>
      <c r="B38" s="58">
        <f>IFERROR(VLOOKUP(C38,学会NO!$A$1:$B$136,2,FALSE),"")</f>
        <v>236</v>
      </c>
      <c r="C38" s="59" t="s">
        <v>1180</v>
      </c>
      <c r="D38" s="60">
        <v>236106</v>
      </c>
      <c r="E38" s="61" t="s">
        <v>459</v>
      </c>
      <c r="F38" s="62" t="str">
        <f>IFERROR(VLOOKUP(E38,値一覧!$K$1:$L$15,2,FALSE),"")</f>
        <v>在宅医療</v>
      </c>
      <c r="G38" s="71" t="s">
        <v>702</v>
      </c>
      <c r="H38" s="72" t="s">
        <v>994</v>
      </c>
      <c r="I38" s="73"/>
      <c r="J38" s="74"/>
      <c r="K38" s="75"/>
      <c r="L38" s="76"/>
    </row>
    <row r="39" spans="1:12" s="36" customFormat="1" ht="50.1" customHeight="1" x14ac:dyDescent="0.15">
      <c r="A39" s="57">
        <v>35</v>
      </c>
      <c r="B39" s="58">
        <f>IFERROR(VLOOKUP(C39,学会NO!$A$1:$B$136,2,FALSE),"")</f>
        <v>237</v>
      </c>
      <c r="C39" s="59" t="s">
        <v>355</v>
      </c>
      <c r="D39" s="60">
        <v>237101</v>
      </c>
      <c r="E39" s="61" t="s">
        <v>410</v>
      </c>
      <c r="F39" s="62" t="str">
        <f>IFERROR(VLOOKUP(E39,値一覧!$K$1:$L$15,2,FALSE),"")</f>
        <v>病理診断</v>
      </c>
      <c r="G39" s="71" t="s">
        <v>582</v>
      </c>
      <c r="H39" s="72" t="s">
        <v>994</v>
      </c>
      <c r="I39" s="73"/>
      <c r="J39" s="74"/>
      <c r="K39" s="75"/>
      <c r="L39" s="76"/>
    </row>
    <row r="40" spans="1:12" s="36" customFormat="1" ht="50.1" customHeight="1" x14ac:dyDescent="0.15">
      <c r="A40" s="57">
        <v>36</v>
      </c>
      <c r="B40" s="58">
        <f>IFERROR(VLOOKUP(C40,学会NO!$A$1:$B$136,2,FALSE),"")</f>
        <v>237</v>
      </c>
      <c r="C40" s="59" t="s">
        <v>355</v>
      </c>
      <c r="D40" s="60">
        <v>237102</v>
      </c>
      <c r="E40" s="61" t="s">
        <v>399</v>
      </c>
      <c r="F40" s="62" t="str">
        <f>IFERROR(VLOOKUP(E40,値一覧!$K$1:$L$15,2,FALSE),"")</f>
        <v>検査</v>
      </c>
      <c r="G40" s="71" t="s">
        <v>583</v>
      </c>
      <c r="H40" s="72" t="s">
        <v>994</v>
      </c>
      <c r="I40" s="73"/>
      <c r="J40" s="74"/>
      <c r="K40" s="75"/>
      <c r="L40" s="76"/>
    </row>
    <row r="41" spans="1:12" s="36" customFormat="1" ht="50.1" customHeight="1" x14ac:dyDescent="0.15">
      <c r="A41" s="57">
        <v>37</v>
      </c>
      <c r="B41" s="58">
        <f>IFERROR(VLOOKUP(C41,学会NO!$A$1:$B$136,2,FALSE),"")</f>
        <v>237</v>
      </c>
      <c r="C41" s="59" t="s">
        <v>355</v>
      </c>
      <c r="D41" s="60">
        <v>237103</v>
      </c>
      <c r="E41" s="61" t="s">
        <v>421</v>
      </c>
      <c r="F41" s="62" t="str">
        <f>IFERROR(VLOOKUP(E41,値一覧!$K$1:$L$15,2,FALSE),"")</f>
        <v>医学管理等</v>
      </c>
      <c r="G41" s="71" t="s">
        <v>584</v>
      </c>
      <c r="H41" s="72" t="s">
        <v>994</v>
      </c>
      <c r="I41" s="73"/>
      <c r="J41" s="74"/>
      <c r="K41" s="75"/>
      <c r="L41" s="76"/>
    </row>
    <row r="42" spans="1:12" s="36" customFormat="1" ht="99" customHeight="1" x14ac:dyDescent="0.15">
      <c r="A42" s="57">
        <v>38</v>
      </c>
      <c r="B42" s="58">
        <f>IFERROR(VLOOKUP(C42,学会NO!$A$1:$B$136,2,FALSE),"")</f>
        <v>237</v>
      </c>
      <c r="C42" s="59" t="s">
        <v>355</v>
      </c>
      <c r="D42" s="60">
        <v>237104</v>
      </c>
      <c r="E42" s="61" t="s">
        <v>421</v>
      </c>
      <c r="F42" s="62" t="str">
        <f>IFERROR(VLOOKUP(E42,値一覧!$K$1:$L$15,2,FALSE),"")</f>
        <v>医学管理等</v>
      </c>
      <c r="G42" s="71" t="s">
        <v>585</v>
      </c>
      <c r="H42" s="72" t="s">
        <v>994</v>
      </c>
      <c r="I42" s="73"/>
      <c r="J42" s="74"/>
      <c r="K42" s="75"/>
      <c r="L42" s="76"/>
    </row>
    <row r="43" spans="1:12" s="36" customFormat="1" ht="173.25" customHeight="1" x14ac:dyDescent="0.15">
      <c r="A43" s="57">
        <v>39</v>
      </c>
      <c r="B43" s="58">
        <f>IFERROR(VLOOKUP(C43,学会NO!$A$1:$B$136,2,FALSE),"")</f>
        <v>237</v>
      </c>
      <c r="C43" s="59" t="s">
        <v>355</v>
      </c>
      <c r="D43" s="60">
        <v>237105</v>
      </c>
      <c r="E43" s="61" t="s">
        <v>421</v>
      </c>
      <c r="F43" s="62" t="str">
        <f>IFERROR(VLOOKUP(E43,値一覧!$K$1:$L$15,2,FALSE),"")</f>
        <v>医学管理等</v>
      </c>
      <c r="G43" s="71" t="s">
        <v>586</v>
      </c>
      <c r="H43" s="72" t="s">
        <v>1000</v>
      </c>
      <c r="I43" s="73" t="s">
        <v>1049</v>
      </c>
      <c r="J43" s="74" t="s">
        <v>1050</v>
      </c>
      <c r="K43" s="75" t="s">
        <v>1051</v>
      </c>
      <c r="L43" s="76"/>
    </row>
    <row r="44" spans="1:12" s="36" customFormat="1" ht="50.1" customHeight="1" x14ac:dyDescent="0.15">
      <c r="A44" s="57">
        <v>40</v>
      </c>
      <c r="B44" s="58">
        <f>IFERROR(VLOOKUP(C44,学会NO!$A$1:$B$136,2,FALSE),"")</f>
        <v>237</v>
      </c>
      <c r="C44" s="59" t="s">
        <v>355</v>
      </c>
      <c r="D44" s="60">
        <v>237106</v>
      </c>
      <c r="E44" s="61" t="s">
        <v>421</v>
      </c>
      <c r="F44" s="62" t="str">
        <f>IFERROR(VLOOKUP(E44,値一覧!$K$1:$L$15,2,FALSE),"")</f>
        <v>医学管理等</v>
      </c>
      <c r="G44" s="71" t="s">
        <v>587</v>
      </c>
      <c r="H44" s="72" t="s">
        <v>994</v>
      </c>
      <c r="I44" s="73"/>
      <c r="J44" s="74"/>
      <c r="K44" s="75"/>
      <c r="L44" s="76"/>
    </row>
    <row r="45" spans="1:12" s="36" customFormat="1" ht="171" customHeight="1" x14ac:dyDescent="0.15">
      <c r="A45" s="57">
        <v>41</v>
      </c>
      <c r="B45" s="58">
        <f>IFERROR(VLOOKUP(C45,学会NO!$A$1:$B$136,2,FALSE),"")</f>
        <v>238</v>
      </c>
      <c r="C45" s="59" t="s">
        <v>193</v>
      </c>
      <c r="D45" s="60">
        <v>238101</v>
      </c>
      <c r="E45" s="61" t="s">
        <v>421</v>
      </c>
      <c r="F45" s="62" t="str">
        <f>IFERROR(VLOOKUP(E45,値一覧!$K$1:$L$15,2,FALSE),"")</f>
        <v>医学管理等</v>
      </c>
      <c r="G45" s="71" t="s">
        <v>446</v>
      </c>
      <c r="H45" s="72" t="s">
        <v>990</v>
      </c>
      <c r="I45" s="73" t="s">
        <v>1049</v>
      </c>
      <c r="J45" s="74">
        <v>1</v>
      </c>
      <c r="K45" s="75" t="s">
        <v>1156</v>
      </c>
      <c r="L45" s="76" t="s">
        <v>1157</v>
      </c>
    </row>
    <row r="46" spans="1:12" s="36" customFormat="1" ht="50.1" customHeight="1" x14ac:dyDescent="0.15">
      <c r="A46" s="57">
        <v>42</v>
      </c>
      <c r="B46" s="58">
        <f>IFERROR(VLOOKUP(C46,学会NO!$A$1:$B$136,2,FALSE),"")</f>
        <v>238</v>
      </c>
      <c r="C46" s="59" t="s">
        <v>193</v>
      </c>
      <c r="D46" s="60">
        <v>238102</v>
      </c>
      <c r="E46" s="61" t="s">
        <v>411</v>
      </c>
      <c r="F46" s="62" t="str">
        <f>IFERROR(VLOOKUP(E46,値一覧!$K$1:$L$15,2,FALSE),"")</f>
        <v>手術</v>
      </c>
      <c r="G46" s="71" t="s">
        <v>447</v>
      </c>
      <c r="H46" s="72" t="s">
        <v>994</v>
      </c>
      <c r="I46" s="73"/>
      <c r="J46" s="74"/>
      <c r="K46" s="75"/>
      <c r="L46" s="76"/>
    </row>
    <row r="47" spans="1:12" s="36" customFormat="1" ht="50.1" customHeight="1" x14ac:dyDescent="0.15">
      <c r="A47" s="57">
        <v>43</v>
      </c>
      <c r="B47" s="58">
        <f>IFERROR(VLOOKUP(C47,学会NO!$A$1:$B$136,2,FALSE),"")</f>
        <v>238</v>
      </c>
      <c r="C47" s="59" t="s">
        <v>193</v>
      </c>
      <c r="D47" s="60">
        <v>238103</v>
      </c>
      <c r="E47" s="61" t="s">
        <v>411</v>
      </c>
      <c r="F47" s="62" t="str">
        <f>IFERROR(VLOOKUP(E47,値一覧!$K$1:$L$15,2,FALSE),"")</f>
        <v>手術</v>
      </c>
      <c r="G47" s="71" t="s">
        <v>448</v>
      </c>
      <c r="H47" s="72" t="s">
        <v>994</v>
      </c>
      <c r="I47" s="73"/>
      <c r="J47" s="74"/>
      <c r="K47" s="75"/>
      <c r="L47" s="76"/>
    </row>
    <row r="48" spans="1:12" s="36" customFormat="1" ht="55.5" customHeight="1" x14ac:dyDescent="0.15">
      <c r="A48" s="57">
        <v>44</v>
      </c>
      <c r="B48" s="58">
        <f>IFERROR(VLOOKUP(C48,学会NO!$A$1:$B$136,2,FALSE),"")</f>
        <v>240</v>
      </c>
      <c r="C48" s="59" t="s">
        <v>194</v>
      </c>
      <c r="D48" s="60">
        <v>240101</v>
      </c>
      <c r="E48" s="61" t="s">
        <v>399</v>
      </c>
      <c r="F48" s="62" t="str">
        <f>IFERROR(VLOOKUP(E48,値一覧!$K$1:$L$15,2,FALSE),"")</f>
        <v>検査</v>
      </c>
      <c r="G48" s="71" t="s">
        <v>482</v>
      </c>
      <c r="H48" s="72" t="s">
        <v>994</v>
      </c>
      <c r="I48" s="73"/>
      <c r="J48" s="74"/>
      <c r="K48" s="75"/>
      <c r="L48" s="76"/>
    </row>
    <row r="49" spans="1:12" s="36" customFormat="1" ht="49.5" customHeight="1" x14ac:dyDescent="0.15">
      <c r="A49" s="57">
        <v>45</v>
      </c>
      <c r="B49" s="58">
        <f>IFERROR(VLOOKUP(C49,学会NO!$A$1:$B$136,2,FALSE),"")</f>
        <v>242</v>
      </c>
      <c r="C49" s="59" t="s">
        <v>195</v>
      </c>
      <c r="D49" s="60">
        <v>242101</v>
      </c>
      <c r="E49" s="61" t="s">
        <v>399</v>
      </c>
      <c r="F49" s="62" t="str">
        <f>IFERROR(VLOOKUP(E49,値一覧!$K$1:$L$15,2,FALSE),"")</f>
        <v>検査</v>
      </c>
      <c r="G49" s="71" t="s">
        <v>681</v>
      </c>
      <c r="H49" s="72" t="s">
        <v>994</v>
      </c>
      <c r="I49" s="73"/>
      <c r="J49" s="74"/>
      <c r="K49" s="75"/>
      <c r="L49" s="76"/>
    </row>
    <row r="50" spans="1:12" s="36" customFormat="1" ht="88.5" customHeight="1" x14ac:dyDescent="0.15">
      <c r="A50" s="57">
        <v>46</v>
      </c>
      <c r="B50" s="58">
        <f>IFERROR(VLOOKUP(C50,学会NO!$A$1:$B$136,2,FALSE),"")</f>
        <v>242</v>
      </c>
      <c r="C50" s="59" t="s">
        <v>195</v>
      </c>
      <c r="D50" s="60">
        <v>242102</v>
      </c>
      <c r="E50" s="61" t="s">
        <v>411</v>
      </c>
      <c r="F50" s="62" t="str">
        <f>IFERROR(VLOOKUP(E50,値一覧!$K$1:$L$15,2,FALSE),"")</f>
        <v>手術</v>
      </c>
      <c r="G50" s="71" t="s">
        <v>682</v>
      </c>
      <c r="H50" s="72" t="s">
        <v>994</v>
      </c>
      <c r="I50" s="73"/>
      <c r="J50" s="74"/>
      <c r="K50" s="75"/>
      <c r="L50" s="76"/>
    </row>
    <row r="51" spans="1:12" s="36" customFormat="1" ht="115.5" x14ac:dyDescent="0.15">
      <c r="A51" s="57">
        <v>47</v>
      </c>
      <c r="B51" s="58">
        <f>IFERROR(VLOOKUP(C51,学会NO!$A$1:$B$136,2,FALSE),"")</f>
        <v>244</v>
      </c>
      <c r="C51" s="59" t="s">
        <v>197</v>
      </c>
      <c r="D51" s="60">
        <v>244101</v>
      </c>
      <c r="E51" s="61" t="s">
        <v>399</v>
      </c>
      <c r="F51" s="62" t="str">
        <f>IFERROR(VLOOKUP(E51,値一覧!$K$1:$L$15,2,FALSE),"")</f>
        <v>検査</v>
      </c>
      <c r="G51" s="71" t="s">
        <v>450</v>
      </c>
      <c r="H51" s="72" t="s">
        <v>1000</v>
      </c>
      <c r="I51" s="73" t="s">
        <v>995</v>
      </c>
      <c r="J51" s="74">
        <v>285</v>
      </c>
      <c r="K51" s="75" t="s">
        <v>1132</v>
      </c>
      <c r="L51" s="76" t="s">
        <v>1133</v>
      </c>
    </row>
    <row r="52" spans="1:12" s="36" customFormat="1" ht="50.1" customHeight="1" x14ac:dyDescent="0.15">
      <c r="A52" s="57">
        <v>48</v>
      </c>
      <c r="B52" s="58">
        <f>IFERROR(VLOOKUP(C52,学会NO!$A$1:$B$136,2,FALSE),"")</f>
        <v>249</v>
      </c>
      <c r="C52" s="59" t="s">
        <v>171</v>
      </c>
      <c r="D52" s="60">
        <v>249101</v>
      </c>
      <c r="E52" s="61" t="s">
        <v>421</v>
      </c>
      <c r="F52" s="62" t="str">
        <f>IFERROR(VLOOKUP(E52,値一覧!$K$1:$L$15,2,FALSE),"")</f>
        <v>医学管理等</v>
      </c>
      <c r="G52" s="71" t="s">
        <v>691</v>
      </c>
      <c r="H52" s="72" t="s">
        <v>994</v>
      </c>
      <c r="I52" s="73"/>
      <c r="J52" s="74"/>
      <c r="K52" s="75"/>
      <c r="L52" s="76"/>
    </row>
    <row r="53" spans="1:12" s="36" customFormat="1" ht="50.1" customHeight="1" x14ac:dyDescent="0.15">
      <c r="A53" s="57">
        <v>49</v>
      </c>
      <c r="B53" s="58">
        <f>IFERROR(VLOOKUP(C53,学会NO!$A$1:$B$136,2,FALSE),"")</f>
        <v>250</v>
      </c>
      <c r="C53" s="59" t="s">
        <v>200</v>
      </c>
      <c r="D53" s="60">
        <v>250101</v>
      </c>
      <c r="E53" s="61" t="s">
        <v>399</v>
      </c>
      <c r="F53" s="62" t="str">
        <f>IFERROR(VLOOKUP(E53,値一覧!$K$1:$L$15,2,FALSE),"")</f>
        <v>検査</v>
      </c>
      <c r="G53" s="71" t="s">
        <v>544</v>
      </c>
      <c r="H53" s="72" t="s">
        <v>994</v>
      </c>
      <c r="I53" s="73"/>
      <c r="J53" s="74"/>
      <c r="K53" s="75"/>
      <c r="L53" s="76"/>
    </row>
    <row r="54" spans="1:12" s="36" customFormat="1" ht="50.1" customHeight="1" x14ac:dyDescent="0.15">
      <c r="A54" s="57">
        <v>50</v>
      </c>
      <c r="B54" s="58">
        <f>IFERROR(VLOOKUP(C54,学会NO!$A$1:$B$136,2,FALSE),"")</f>
        <v>251</v>
      </c>
      <c r="C54" s="59" t="s">
        <v>201</v>
      </c>
      <c r="D54" s="60">
        <v>251101</v>
      </c>
      <c r="E54" s="61" t="s">
        <v>399</v>
      </c>
      <c r="F54" s="62" t="str">
        <f>IFERROR(VLOOKUP(E54,値一覧!$K$1:$L$15,2,FALSE),"")</f>
        <v>検査</v>
      </c>
      <c r="G54" s="71" t="s">
        <v>545</v>
      </c>
      <c r="H54" s="72" t="s">
        <v>994</v>
      </c>
      <c r="I54" s="73"/>
      <c r="J54" s="74"/>
      <c r="K54" s="75"/>
      <c r="L54" s="76"/>
    </row>
    <row r="55" spans="1:12" s="36" customFormat="1" ht="50.1" customHeight="1" x14ac:dyDescent="0.15">
      <c r="A55" s="57">
        <v>51</v>
      </c>
      <c r="B55" s="58">
        <f>IFERROR(VLOOKUP(C55,学会NO!$A$1:$B$136,2,FALSE),"")</f>
        <v>253</v>
      </c>
      <c r="C55" s="59" t="s">
        <v>202</v>
      </c>
      <c r="D55" s="60">
        <v>253101</v>
      </c>
      <c r="E55" s="61" t="s">
        <v>421</v>
      </c>
      <c r="F55" s="62" t="str">
        <f>IFERROR(VLOOKUP(E55,値一覧!$K$1:$L$15,2,FALSE),"")</f>
        <v>医学管理等</v>
      </c>
      <c r="G55" s="71" t="s">
        <v>721</v>
      </c>
      <c r="H55" s="72" t="s">
        <v>994</v>
      </c>
      <c r="I55" s="73"/>
      <c r="J55" s="74"/>
      <c r="K55" s="75"/>
      <c r="L55" s="76"/>
    </row>
    <row r="56" spans="1:12" s="36" customFormat="1" ht="82.5" x14ac:dyDescent="0.15">
      <c r="A56" s="57">
        <v>52</v>
      </c>
      <c r="B56" s="58">
        <f>IFERROR(VLOOKUP(C56,学会NO!$A$1:$B$136,2,FALSE),"")</f>
        <v>254</v>
      </c>
      <c r="C56" s="59" t="s">
        <v>203</v>
      </c>
      <c r="D56" s="60">
        <v>254101</v>
      </c>
      <c r="E56" s="61" t="s">
        <v>399</v>
      </c>
      <c r="F56" s="62" t="str">
        <f>IFERROR(VLOOKUP(E56,値一覧!$K$1:$L$15,2,FALSE),"")</f>
        <v>検査</v>
      </c>
      <c r="G56" s="71" t="s">
        <v>398</v>
      </c>
      <c r="H56" s="72" t="s">
        <v>990</v>
      </c>
      <c r="I56" s="73" t="s">
        <v>1076</v>
      </c>
      <c r="J56" s="74" t="s">
        <v>1253</v>
      </c>
      <c r="K56" s="75" t="s">
        <v>1254</v>
      </c>
      <c r="L56" s="76"/>
    </row>
    <row r="57" spans="1:12" s="36" customFormat="1" ht="50.1" customHeight="1" x14ac:dyDescent="0.15">
      <c r="A57" s="57">
        <v>53</v>
      </c>
      <c r="B57" s="58">
        <f>IFERROR(VLOOKUP(C57,学会NO!$A$1:$B$136,2,FALSE),"")</f>
        <v>255</v>
      </c>
      <c r="C57" s="59" t="s">
        <v>204</v>
      </c>
      <c r="D57" s="60">
        <v>255101</v>
      </c>
      <c r="E57" s="61" t="s">
        <v>399</v>
      </c>
      <c r="F57" s="62" t="str">
        <f>IFERROR(VLOOKUP(E57,値一覧!$K$1:$L$15,2,FALSE),"")</f>
        <v>検査</v>
      </c>
      <c r="G57" s="71" t="s">
        <v>703</v>
      </c>
      <c r="H57" s="72" t="s">
        <v>994</v>
      </c>
      <c r="I57" s="73"/>
      <c r="J57" s="74"/>
      <c r="K57" s="75"/>
      <c r="L57" s="76"/>
    </row>
    <row r="58" spans="1:12" s="36" customFormat="1" ht="50.1" customHeight="1" x14ac:dyDescent="0.15">
      <c r="A58" s="57">
        <v>54</v>
      </c>
      <c r="B58" s="58">
        <f>IFERROR(VLOOKUP(C58,学会NO!$A$1:$B$136,2,FALSE),"")</f>
        <v>256</v>
      </c>
      <c r="C58" s="59" t="s">
        <v>205</v>
      </c>
      <c r="D58" s="60">
        <v>256101</v>
      </c>
      <c r="E58" s="61" t="s">
        <v>399</v>
      </c>
      <c r="F58" s="62" t="str">
        <f>IFERROR(VLOOKUP(E58,値一覧!$K$1:$L$15,2,FALSE),"")</f>
        <v>検査</v>
      </c>
      <c r="G58" s="71" t="s">
        <v>851</v>
      </c>
      <c r="H58" s="72" t="s">
        <v>397</v>
      </c>
      <c r="I58" s="73"/>
      <c r="J58" s="74"/>
      <c r="K58" s="75"/>
      <c r="L58" s="76"/>
    </row>
    <row r="59" spans="1:12" s="36" customFormat="1" ht="50.1" customHeight="1" x14ac:dyDescent="0.15">
      <c r="A59" s="57">
        <v>55</v>
      </c>
      <c r="B59" s="58">
        <f>IFERROR(VLOOKUP(C59,学会NO!$A$1:$B$136,2,FALSE),"")</f>
        <v>257</v>
      </c>
      <c r="C59" s="59" t="s">
        <v>93</v>
      </c>
      <c r="D59" s="60">
        <v>257101</v>
      </c>
      <c r="E59" s="61" t="s">
        <v>411</v>
      </c>
      <c r="F59" s="62" t="str">
        <f>IFERROR(VLOOKUP(E59,値一覧!$K$1:$L$15,2,FALSE),"")</f>
        <v>手術</v>
      </c>
      <c r="G59" s="71" t="s">
        <v>704</v>
      </c>
      <c r="H59" s="72" t="s">
        <v>990</v>
      </c>
      <c r="I59" s="73" t="s">
        <v>1031</v>
      </c>
      <c r="J59" s="74" t="s">
        <v>1032</v>
      </c>
      <c r="K59" s="75" t="s">
        <v>1033</v>
      </c>
      <c r="L59" s="76" t="s">
        <v>1034</v>
      </c>
    </row>
    <row r="60" spans="1:12" s="36" customFormat="1" ht="50.1" customHeight="1" x14ac:dyDescent="0.15">
      <c r="A60" s="57">
        <v>56</v>
      </c>
      <c r="B60" s="58">
        <f>IFERROR(VLOOKUP(C60,学会NO!$A$1:$B$136,2,FALSE),"")</f>
        <v>257</v>
      </c>
      <c r="C60" s="59" t="s">
        <v>93</v>
      </c>
      <c r="D60" s="60">
        <v>257102</v>
      </c>
      <c r="E60" s="61" t="s">
        <v>411</v>
      </c>
      <c r="F60" s="62" t="str">
        <f>IFERROR(VLOOKUP(E60,値一覧!$K$1:$L$15,2,FALSE),"")</f>
        <v>手術</v>
      </c>
      <c r="G60" s="71" t="s">
        <v>705</v>
      </c>
      <c r="H60" s="72" t="s">
        <v>990</v>
      </c>
      <c r="I60" s="73" t="s">
        <v>1031</v>
      </c>
      <c r="J60" s="74" t="s">
        <v>1035</v>
      </c>
      <c r="K60" s="75" t="s">
        <v>1036</v>
      </c>
      <c r="L60" s="76" t="s">
        <v>1034</v>
      </c>
    </row>
    <row r="61" spans="1:12" s="36" customFormat="1" ht="50.1" customHeight="1" x14ac:dyDescent="0.15">
      <c r="A61" s="57">
        <v>57</v>
      </c>
      <c r="B61" s="58">
        <f>IFERROR(VLOOKUP(C61,学会NO!$A$1:$B$136,2,FALSE),"")</f>
        <v>257</v>
      </c>
      <c r="C61" s="59" t="s">
        <v>93</v>
      </c>
      <c r="D61" s="60">
        <v>257103</v>
      </c>
      <c r="E61" s="61" t="s">
        <v>411</v>
      </c>
      <c r="F61" s="62" t="str">
        <f>IFERROR(VLOOKUP(E61,値一覧!$K$1:$L$15,2,FALSE),"")</f>
        <v>手術</v>
      </c>
      <c r="G61" s="71" t="s">
        <v>706</v>
      </c>
      <c r="H61" s="72" t="s">
        <v>990</v>
      </c>
      <c r="I61" s="73" t="s">
        <v>1031</v>
      </c>
      <c r="J61" s="74" t="s">
        <v>1037</v>
      </c>
      <c r="K61" s="75" t="s">
        <v>1038</v>
      </c>
      <c r="L61" s="76" t="s">
        <v>1034</v>
      </c>
    </row>
    <row r="62" spans="1:12" s="36" customFormat="1" ht="50.1" customHeight="1" x14ac:dyDescent="0.15">
      <c r="A62" s="57">
        <v>58</v>
      </c>
      <c r="B62" s="58">
        <f>IFERROR(VLOOKUP(C62,学会NO!$A$1:$B$136,2,FALSE),"")</f>
        <v>257</v>
      </c>
      <c r="C62" s="59" t="s">
        <v>93</v>
      </c>
      <c r="D62" s="60">
        <v>257104</v>
      </c>
      <c r="E62" s="61" t="s">
        <v>411</v>
      </c>
      <c r="F62" s="62" t="str">
        <f>IFERROR(VLOOKUP(E62,値一覧!$K$1:$L$15,2,FALSE),"")</f>
        <v>手術</v>
      </c>
      <c r="G62" s="71" t="s">
        <v>707</v>
      </c>
      <c r="H62" s="72" t="s">
        <v>990</v>
      </c>
      <c r="I62" s="73" t="s">
        <v>1031</v>
      </c>
      <c r="J62" s="74" t="s">
        <v>1039</v>
      </c>
      <c r="K62" s="75" t="s">
        <v>1040</v>
      </c>
      <c r="L62" s="76" t="s">
        <v>1034</v>
      </c>
    </row>
    <row r="63" spans="1:12" s="36" customFormat="1" ht="50.1" customHeight="1" x14ac:dyDescent="0.15">
      <c r="A63" s="57">
        <v>59</v>
      </c>
      <c r="B63" s="58">
        <f>IFERROR(VLOOKUP(C63,学会NO!$A$1:$B$136,2,FALSE),"")</f>
        <v>257</v>
      </c>
      <c r="C63" s="59" t="s">
        <v>93</v>
      </c>
      <c r="D63" s="60">
        <v>257105</v>
      </c>
      <c r="E63" s="61" t="s">
        <v>411</v>
      </c>
      <c r="F63" s="62" t="str">
        <f>IFERROR(VLOOKUP(E63,値一覧!$K$1:$L$15,2,FALSE),"")</f>
        <v>手術</v>
      </c>
      <c r="G63" s="71" t="s">
        <v>708</v>
      </c>
      <c r="H63" s="72" t="s">
        <v>990</v>
      </c>
      <c r="I63" s="73" t="s">
        <v>1031</v>
      </c>
      <c r="J63" s="74" t="s">
        <v>1041</v>
      </c>
      <c r="K63" s="75" t="s">
        <v>1042</v>
      </c>
      <c r="L63" s="76" t="s">
        <v>1034</v>
      </c>
    </row>
    <row r="64" spans="1:12" s="36" customFormat="1" ht="50.1" customHeight="1" x14ac:dyDescent="0.15">
      <c r="A64" s="57">
        <v>60</v>
      </c>
      <c r="B64" s="58">
        <f>IFERROR(VLOOKUP(C64,学会NO!$A$1:$B$136,2,FALSE),"")</f>
        <v>257</v>
      </c>
      <c r="C64" s="59" t="s">
        <v>93</v>
      </c>
      <c r="D64" s="60">
        <v>257106</v>
      </c>
      <c r="E64" s="61" t="s">
        <v>411</v>
      </c>
      <c r="F64" s="62" t="str">
        <f>IFERROR(VLOOKUP(E64,値一覧!$K$1:$L$15,2,FALSE),"")</f>
        <v>手術</v>
      </c>
      <c r="G64" s="71" t="s">
        <v>709</v>
      </c>
      <c r="H64" s="72" t="s">
        <v>990</v>
      </c>
      <c r="I64" s="73" t="s">
        <v>1031</v>
      </c>
      <c r="J64" s="74" t="s">
        <v>1043</v>
      </c>
      <c r="K64" s="75" t="s">
        <v>1044</v>
      </c>
      <c r="L64" s="76" t="s">
        <v>1034</v>
      </c>
    </row>
    <row r="65" spans="1:12" s="36" customFormat="1" ht="50.1" customHeight="1" x14ac:dyDescent="0.15">
      <c r="A65" s="57">
        <v>61</v>
      </c>
      <c r="B65" s="58">
        <f>IFERROR(VLOOKUP(C65,学会NO!$A$1:$B$136,2,FALSE),"")</f>
        <v>257</v>
      </c>
      <c r="C65" s="59" t="s">
        <v>93</v>
      </c>
      <c r="D65" s="60">
        <v>257107</v>
      </c>
      <c r="E65" s="61" t="s">
        <v>459</v>
      </c>
      <c r="F65" s="62" t="str">
        <f>IFERROR(VLOOKUP(E65,値一覧!$K$1:$L$15,2,FALSE),"")</f>
        <v>在宅医療</v>
      </c>
      <c r="G65" s="71" t="s">
        <v>710</v>
      </c>
      <c r="H65" s="72" t="s">
        <v>994</v>
      </c>
      <c r="I65" s="73"/>
      <c r="J65" s="74"/>
      <c r="K65" s="75"/>
      <c r="L65" s="76"/>
    </row>
    <row r="66" spans="1:12" s="36" customFormat="1" ht="66.75" customHeight="1" x14ac:dyDescent="0.15">
      <c r="A66" s="57">
        <v>62</v>
      </c>
      <c r="B66" s="58">
        <f>IFERROR(VLOOKUP(C66,学会NO!$A$1:$B$136,2,FALSE),"")</f>
        <v>257</v>
      </c>
      <c r="C66" s="59" t="s">
        <v>93</v>
      </c>
      <c r="D66" s="60">
        <v>257108</v>
      </c>
      <c r="E66" s="61" t="s">
        <v>421</v>
      </c>
      <c r="F66" s="62" t="str">
        <f>IFERROR(VLOOKUP(E66,値一覧!$K$1:$L$15,2,FALSE),"")</f>
        <v>医学管理等</v>
      </c>
      <c r="G66" s="71" t="s">
        <v>711</v>
      </c>
      <c r="H66" s="72" t="s">
        <v>994</v>
      </c>
      <c r="I66" s="73"/>
      <c r="J66" s="74"/>
      <c r="K66" s="75"/>
      <c r="L66" s="76"/>
    </row>
    <row r="67" spans="1:12" s="36" customFormat="1" ht="82.5" customHeight="1" x14ac:dyDescent="0.15">
      <c r="A67" s="57">
        <v>63</v>
      </c>
      <c r="B67" s="58">
        <f>IFERROR(VLOOKUP(C67,学会NO!$A$1:$B$136,2,FALSE),"")</f>
        <v>257</v>
      </c>
      <c r="C67" s="59" t="s">
        <v>93</v>
      </c>
      <c r="D67" s="60">
        <v>257109</v>
      </c>
      <c r="E67" s="61" t="s">
        <v>421</v>
      </c>
      <c r="F67" s="62" t="str">
        <f>IFERROR(VLOOKUP(E67,値一覧!$K$1:$L$15,2,FALSE),"")</f>
        <v>医学管理等</v>
      </c>
      <c r="G67" s="71" t="s">
        <v>712</v>
      </c>
      <c r="H67" s="72" t="s">
        <v>994</v>
      </c>
      <c r="I67" s="73"/>
      <c r="J67" s="74"/>
      <c r="K67" s="75"/>
      <c r="L67" s="76"/>
    </row>
    <row r="68" spans="1:12" s="36" customFormat="1" ht="50.1" customHeight="1" x14ac:dyDescent="0.15">
      <c r="A68" s="57">
        <v>64</v>
      </c>
      <c r="B68" s="58">
        <f>IFERROR(VLOOKUP(C68,学会NO!$A$1:$B$136,2,FALSE),"")</f>
        <v>257</v>
      </c>
      <c r="C68" s="59" t="s">
        <v>93</v>
      </c>
      <c r="D68" s="60">
        <v>257110</v>
      </c>
      <c r="E68" s="61" t="s">
        <v>411</v>
      </c>
      <c r="F68" s="62" t="str">
        <f>IFERROR(VLOOKUP(E68,値一覧!$K$1:$L$15,2,FALSE),"")</f>
        <v>手術</v>
      </c>
      <c r="G68" s="71" t="s">
        <v>713</v>
      </c>
      <c r="H68" s="72" t="s">
        <v>1000</v>
      </c>
      <c r="I68" s="73" t="s">
        <v>1031</v>
      </c>
      <c r="J68" s="74" t="s">
        <v>1045</v>
      </c>
      <c r="K68" s="75" t="s">
        <v>1046</v>
      </c>
      <c r="L68" s="76" t="s">
        <v>1047</v>
      </c>
    </row>
    <row r="69" spans="1:12" s="36" customFormat="1" ht="50.1" customHeight="1" x14ac:dyDescent="0.15">
      <c r="A69" s="57">
        <v>65</v>
      </c>
      <c r="B69" s="58">
        <f>IFERROR(VLOOKUP(C69,学会NO!$A$1:$B$136,2,FALSE),"")</f>
        <v>260</v>
      </c>
      <c r="C69" s="59" t="s">
        <v>206</v>
      </c>
      <c r="D69" s="60">
        <v>260101</v>
      </c>
      <c r="E69" s="61" t="s">
        <v>399</v>
      </c>
      <c r="F69" s="62" t="str">
        <f>IFERROR(VLOOKUP(E69,値一覧!$K$1:$L$15,2,FALSE),"")</f>
        <v>検査</v>
      </c>
      <c r="G69" s="71" t="s">
        <v>445</v>
      </c>
      <c r="H69" s="72" t="s">
        <v>1000</v>
      </c>
      <c r="I69" s="73" t="s">
        <v>995</v>
      </c>
      <c r="J69" s="74" t="s">
        <v>1074</v>
      </c>
      <c r="K69" s="75" t="s">
        <v>1075</v>
      </c>
      <c r="L69" s="76"/>
    </row>
    <row r="70" spans="1:12" s="36" customFormat="1" ht="50.1" customHeight="1" x14ac:dyDescent="0.15">
      <c r="A70" s="57">
        <v>66</v>
      </c>
      <c r="B70" s="58">
        <f>IFERROR(VLOOKUP(C70,学会NO!$A$1:$B$136,2,FALSE),"")</f>
        <v>263</v>
      </c>
      <c r="C70" s="59" t="s">
        <v>101</v>
      </c>
      <c r="D70" s="60">
        <v>263101</v>
      </c>
      <c r="E70" s="61" t="s">
        <v>396</v>
      </c>
      <c r="F70" s="62" t="str">
        <f>IFERROR(VLOOKUP(E70,値一覧!$K$1:$L$15,2,FALSE),"")</f>
        <v>投薬</v>
      </c>
      <c r="G70" s="71" t="s">
        <v>378</v>
      </c>
      <c r="H70" s="72" t="s">
        <v>994</v>
      </c>
      <c r="I70" s="73"/>
      <c r="J70" s="74"/>
      <c r="K70" s="75"/>
      <c r="L70" s="76"/>
    </row>
    <row r="71" spans="1:12" s="36" customFormat="1" ht="63.75" customHeight="1" x14ac:dyDescent="0.15">
      <c r="A71" s="57">
        <v>67</v>
      </c>
      <c r="B71" s="58">
        <f>IFERROR(VLOOKUP(C71,学会NO!$A$1:$B$136,2,FALSE),"")</f>
        <v>265</v>
      </c>
      <c r="C71" s="59" t="s">
        <v>82</v>
      </c>
      <c r="D71" s="60">
        <v>265101</v>
      </c>
      <c r="E71" s="61" t="s">
        <v>399</v>
      </c>
      <c r="F71" s="62" t="str">
        <f>IFERROR(VLOOKUP(E71,値一覧!$K$1:$L$15,2,FALSE),"")</f>
        <v>検査</v>
      </c>
      <c r="G71" s="71" t="s">
        <v>553</v>
      </c>
      <c r="H71" s="72" t="s">
        <v>994</v>
      </c>
      <c r="I71" s="73"/>
      <c r="J71" s="74"/>
      <c r="K71" s="75"/>
      <c r="L71" s="76"/>
    </row>
    <row r="72" spans="1:12" s="36" customFormat="1" ht="50.1" customHeight="1" x14ac:dyDescent="0.15">
      <c r="A72" s="57">
        <v>68</v>
      </c>
      <c r="B72" s="58">
        <f>IFERROR(VLOOKUP(C72,学会NO!$A$1:$B$136,2,FALSE),"")</f>
        <v>265</v>
      </c>
      <c r="C72" s="59" t="s">
        <v>82</v>
      </c>
      <c r="D72" s="60">
        <v>265102</v>
      </c>
      <c r="E72" s="61" t="s">
        <v>399</v>
      </c>
      <c r="F72" s="62" t="str">
        <f>IFERROR(VLOOKUP(E72,値一覧!$K$1:$L$15,2,FALSE),"")</f>
        <v>検査</v>
      </c>
      <c r="G72" s="71" t="s">
        <v>554</v>
      </c>
      <c r="H72" s="72" t="s">
        <v>994</v>
      </c>
      <c r="I72" s="73"/>
      <c r="J72" s="74"/>
      <c r="K72" s="75"/>
      <c r="L72" s="76"/>
    </row>
    <row r="73" spans="1:12" s="36" customFormat="1" ht="50.1" customHeight="1" x14ac:dyDescent="0.15">
      <c r="A73" s="57">
        <v>69</v>
      </c>
      <c r="B73" s="58">
        <f>IFERROR(VLOOKUP(C73,学会NO!$A$1:$B$136,2,FALSE),"")</f>
        <v>265</v>
      </c>
      <c r="C73" s="59" t="s">
        <v>82</v>
      </c>
      <c r="D73" s="60">
        <v>265103</v>
      </c>
      <c r="E73" s="61" t="s">
        <v>399</v>
      </c>
      <c r="F73" s="62" t="str">
        <f>IFERROR(VLOOKUP(E73,値一覧!$K$1:$L$15,2,FALSE),"")</f>
        <v>検査</v>
      </c>
      <c r="G73" s="71" t="s">
        <v>555</v>
      </c>
      <c r="H73" s="72" t="s">
        <v>994</v>
      </c>
      <c r="I73" s="73"/>
      <c r="J73" s="74"/>
      <c r="K73" s="75"/>
      <c r="L73" s="76"/>
    </row>
    <row r="74" spans="1:12" s="36" customFormat="1" ht="50.1" customHeight="1" x14ac:dyDescent="0.15">
      <c r="A74" s="57">
        <v>70</v>
      </c>
      <c r="B74" s="58">
        <f>IFERROR(VLOOKUP(C74,学会NO!$A$1:$B$136,2,FALSE),"")</f>
        <v>265</v>
      </c>
      <c r="C74" s="59" t="s">
        <v>82</v>
      </c>
      <c r="D74" s="60">
        <v>265104</v>
      </c>
      <c r="E74" s="61" t="s">
        <v>421</v>
      </c>
      <c r="F74" s="62" t="str">
        <f>IFERROR(VLOOKUP(E74,値一覧!$K$1:$L$15,2,FALSE),"")</f>
        <v>医学管理等</v>
      </c>
      <c r="G74" s="71" t="s">
        <v>556</v>
      </c>
      <c r="H74" s="72" t="s">
        <v>994</v>
      </c>
      <c r="I74" s="73"/>
      <c r="J74" s="74"/>
      <c r="K74" s="75"/>
      <c r="L74" s="76"/>
    </row>
    <row r="75" spans="1:12" s="36" customFormat="1" ht="66" x14ac:dyDescent="0.15">
      <c r="A75" s="57">
        <v>71</v>
      </c>
      <c r="B75" s="58">
        <f>IFERROR(VLOOKUP(C75,学会NO!$A$1:$B$136,2,FALSE),"")</f>
        <v>265</v>
      </c>
      <c r="C75" s="59" t="s">
        <v>82</v>
      </c>
      <c r="D75" s="60">
        <v>265105</v>
      </c>
      <c r="E75" s="61" t="s">
        <v>399</v>
      </c>
      <c r="F75" s="62" t="str">
        <f>IFERROR(VLOOKUP(E75,値一覧!$K$1:$L$15,2,FALSE),"")</f>
        <v>検査</v>
      </c>
      <c r="G75" s="71" t="s">
        <v>557</v>
      </c>
      <c r="H75" s="72" t="s">
        <v>990</v>
      </c>
      <c r="I75" s="73" t="s">
        <v>995</v>
      </c>
      <c r="J75" s="74" t="s">
        <v>1184</v>
      </c>
      <c r="K75" s="75" t="s">
        <v>1186</v>
      </c>
      <c r="L75" s="76" t="s">
        <v>1185</v>
      </c>
    </row>
    <row r="76" spans="1:12" s="36" customFormat="1" ht="50.1" customHeight="1" x14ac:dyDescent="0.15">
      <c r="A76" s="57">
        <v>72</v>
      </c>
      <c r="B76" s="58">
        <f>IFERROR(VLOOKUP(C76,学会NO!$A$1:$B$136,2,FALSE),"")</f>
        <v>265</v>
      </c>
      <c r="C76" s="59" t="s">
        <v>82</v>
      </c>
      <c r="D76" s="60">
        <v>265106</v>
      </c>
      <c r="E76" s="61" t="s">
        <v>421</v>
      </c>
      <c r="F76" s="62" t="str">
        <f>IFERROR(VLOOKUP(E76,値一覧!$K$1:$L$15,2,FALSE),"")</f>
        <v>医学管理等</v>
      </c>
      <c r="G76" s="71" t="s">
        <v>558</v>
      </c>
      <c r="H76" s="72" t="s">
        <v>994</v>
      </c>
      <c r="I76" s="73"/>
      <c r="J76" s="74"/>
      <c r="K76" s="75"/>
      <c r="L76" s="76"/>
    </row>
    <row r="77" spans="1:12" s="36" customFormat="1" ht="50.1" customHeight="1" x14ac:dyDescent="0.15">
      <c r="A77" s="57">
        <v>73</v>
      </c>
      <c r="B77" s="58">
        <f>IFERROR(VLOOKUP(C77,学会NO!$A$1:$B$136,2,FALSE),"")</f>
        <v>265</v>
      </c>
      <c r="C77" s="59" t="s">
        <v>82</v>
      </c>
      <c r="D77" s="60">
        <v>265107</v>
      </c>
      <c r="E77" s="61" t="s">
        <v>421</v>
      </c>
      <c r="F77" s="62" t="str">
        <f>IFERROR(VLOOKUP(E77,値一覧!$K$1:$L$15,2,FALSE),"")</f>
        <v>医学管理等</v>
      </c>
      <c r="G77" s="71" t="s">
        <v>559</v>
      </c>
      <c r="H77" s="72" t="s">
        <v>994</v>
      </c>
      <c r="I77" s="73"/>
      <c r="J77" s="74"/>
      <c r="K77" s="75"/>
      <c r="L77" s="76"/>
    </row>
    <row r="78" spans="1:12" s="36" customFormat="1" ht="50.1" customHeight="1" x14ac:dyDescent="0.15">
      <c r="A78" s="57">
        <v>74</v>
      </c>
      <c r="B78" s="58">
        <f>IFERROR(VLOOKUP(C78,学会NO!$A$1:$B$136,2,FALSE),"")</f>
        <v>265</v>
      </c>
      <c r="C78" s="59" t="s">
        <v>82</v>
      </c>
      <c r="D78" s="60">
        <v>265108</v>
      </c>
      <c r="E78" s="61" t="s">
        <v>421</v>
      </c>
      <c r="F78" s="62" t="str">
        <f>IFERROR(VLOOKUP(E78,値一覧!$K$1:$L$15,2,FALSE),"")</f>
        <v>医学管理等</v>
      </c>
      <c r="G78" s="71" t="s">
        <v>685</v>
      </c>
      <c r="H78" s="72" t="s">
        <v>994</v>
      </c>
      <c r="I78" s="73"/>
      <c r="J78" s="74"/>
      <c r="K78" s="75"/>
      <c r="L78" s="76"/>
    </row>
    <row r="79" spans="1:12" s="36" customFormat="1" ht="50.1" customHeight="1" x14ac:dyDescent="0.15">
      <c r="A79" s="57">
        <v>75</v>
      </c>
      <c r="B79" s="58">
        <f>IFERROR(VLOOKUP(C79,学会NO!$A$1:$B$136,2,FALSE),"")</f>
        <v>267</v>
      </c>
      <c r="C79" s="59" t="s">
        <v>210</v>
      </c>
      <c r="D79" s="60">
        <v>267101</v>
      </c>
      <c r="E79" s="61" t="s">
        <v>479</v>
      </c>
      <c r="F79" s="62" t="str">
        <f>IFERROR(VLOOKUP(E79,値一覧!$K$1:$L$15,2,FALSE),"")</f>
        <v>画像診断</v>
      </c>
      <c r="G79" s="71" t="s">
        <v>489</v>
      </c>
      <c r="H79" s="72" t="s">
        <v>994</v>
      </c>
      <c r="I79" s="73"/>
      <c r="J79" s="74"/>
      <c r="K79" s="75"/>
      <c r="L79" s="76"/>
    </row>
    <row r="80" spans="1:12" s="36" customFormat="1" ht="50.1" customHeight="1" x14ac:dyDescent="0.15">
      <c r="A80" s="57">
        <v>76</v>
      </c>
      <c r="B80" s="58">
        <f>IFERROR(VLOOKUP(C80,学会NO!$A$1:$B$136,2,FALSE),"")</f>
        <v>268</v>
      </c>
      <c r="C80" s="59" t="s">
        <v>211</v>
      </c>
      <c r="D80" s="60">
        <v>268101</v>
      </c>
      <c r="E80" s="61" t="s">
        <v>415</v>
      </c>
      <c r="F80" s="62" t="str">
        <f>IFERROR(VLOOKUP(E80,値一覧!$K$1:$L$15,2,FALSE),"")</f>
        <v>精神科専門療法</v>
      </c>
      <c r="G80" s="71" t="s">
        <v>865</v>
      </c>
      <c r="H80" s="72" t="s">
        <v>994</v>
      </c>
      <c r="I80" s="73"/>
      <c r="J80" s="74"/>
      <c r="K80" s="75"/>
      <c r="L80" s="76"/>
    </row>
    <row r="81" spans="1:12" s="36" customFormat="1" ht="66.75" customHeight="1" x14ac:dyDescent="0.15">
      <c r="A81" s="57">
        <v>77</v>
      </c>
      <c r="B81" s="58">
        <f>IFERROR(VLOOKUP(C81,学会NO!$A$1:$B$136,2,FALSE),"")</f>
        <v>268</v>
      </c>
      <c r="C81" s="59" t="s">
        <v>211</v>
      </c>
      <c r="D81" s="60">
        <v>268102</v>
      </c>
      <c r="E81" s="61" t="s">
        <v>415</v>
      </c>
      <c r="F81" s="62" t="str">
        <f>IFERROR(VLOOKUP(E81,値一覧!$K$1:$L$15,2,FALSE),"")</f>
        <v>精神科専門療法</v>
      </c>
      <c r="G81" s="71" t="s">
        <v>866</v>
      </c>
      <c r="H81" s="72" t="s">
        <v>994</v>
      </c>
      <c r="I81" s="73"/>
      <c r="J81" s="74"/>
      <c r="K81" s="75"/>
      <c r="L81" s="76"/>
    </row>
    <row r="82" spans="1:12" s="36" customFormat="1" ht="50.1" customHeight="1" x14ac:dyDescent="0.15">
      <c r="A82" s="57">
        <v>78</v>
      </c>
      <c r="B82" s="58">
        <f>IFERROR(VLOOKUP(C82,学会NO!$A$1:$B$136,2,FALSE),"")</f>
        <v>269</v>
      </c>
      <c r="C82" s="59" t="s">
        <v>81</v>
      </c>
      <c r="D82" s="60">
        <v>269101</v>
      </c>
      <c r="E82" s="61" t="s">
        <v>399</v>
      </c>
      <c r="F82" s="62" t="str">
        <f>IFERROR(VLOOKUP(E82,値一覧!$K$1:$L$15,2,FALSE),"")</f>
        <v>検査</v>
      </c>
      <c r="G82" s="71" t="s">
        <v>850</v>
      </c>
      <c r="H82" s="72" t="s">
        <v>994</v>
      </c>
      <c r="I82" s="73"/>
      <c r="J82" s="74"/>
      <c r="K82" s="75"/>
      <c r="L82" s="76"/>
    </row>
    <row r="83" spans="1:12" s="36" customFormat="1" ht="50.1" customHeight="1" x14ac:dyDescent="0.15">
      <c r="A83" s="57">
        <v>79</v>
      </c>
      <c r="B83" s="58">
        <f>IFERROR(VLOOKUP(C83,学会NO!$A$1:$B$136,2,FALSE),"")</f>
        <v>271</v>
      </c>
      <c r="C83" s="59" t="s">
        <v>212</v>
      </c>
      <c r="D83" s="60">
        <v>271101</v>
      </c>
      <c r="E83" s="61" t="s">
        <v>397</v>
      </c>
      <c r="F83" s="62" t="str">
        <f>IFERROR(VLOOKUP(E83,値一覧!$K$1:$L$15,2,FALSE),"")</f>
        <v>その他</v>
      </c>
      <c r="G83" s="71" t="s">
        <v>425</v>
      </c>
      <c r="H83" s="72" t="s">
        <v>990</v>
      </c>
      <c r="I83" s="73" t="s">
        <v>991</v>
      </c>
      <c r="J83" s="74" t="s">
        <v>992</v>
      </c>
      <c r="K83" s="75" t="s">
        <v>993</v>
      </c>
      <c r="L83" s="76"/>
    </row>
    <row r="84" spans="1:12" s="36" customFormat="1" ht="107.25" customHeight="1" x14ac:dyDescent="0.15">
      <c r="A84" s="57">
        <v>80</v>
      </c>
      <c r="B84" s="58">
        <f>IFERROR(VLOOKUP(C84,学会NO!$A$1:$B$136,2,FALSE),"")</f>
        <v>272</v>
      </c>
      <c r="C84" s="59" t="s">
        <v>827</v>
      </c>
      <c r="D84" s="60">
        <v>272101</v>
      </c>
      <c r="E84" s="61" t="s">
        <v>421</v>
      </c>
      <c r="F84" s="62" t="str">
        <f>IFERROR(VLOOKUP(E84,値一覧!$K$1:$L$15,2,FALSE),"")</f>
        <v>医学管理等</v>
      </c>
      <c r="G84" s="71" t="s">
        <v>724</v>
      </c>
      <c r="H84" s="72" t="s">
        <v>994</v>
      </c>
      <c r="I84" s="73"/>
      <c r="J84" s="74"/>
      <c r="K84" s="75"/>
      <c r="L84" s="76"/>
    </row>
    <row r="85" spans="1:12" s="36" customFormat="1" ht="72.75" customHeight="1" x14ac:dyDescent="0.15">
      <c r="A85" s="57">
        <v>81</v>
      </c>
      <c r="B85" s="58">
        <f>IFERROR(VLOOKUP(C85,学会NO!$A$1:$B$136,2,FALSE),"")</f>
        <v>272</v>
      </c>
      <c r="C85" s="59" t="s">
        <v>213</v>
      </c>
      <c r="D85" s="60">
        <v>272102</v>
      </c>
      <c r="E85" s="61" t="s">
        <v>421</v>
      </c>
      <c r="F85" s="62" t="str">
        <f>IFERROR(VLOOKUP(E85,値一覧!$K$1:$L$15,2,FALSE),"")</f>
        <v>医学管理等</v>
      </c>
      <c r="G85" s="71" t="s">
        <v>725</v>
      </c>
      <c r="H85" s="72" t="s">
        <v>994</v>
      </c>
      <c r="I85" s="73"/>
      <c r="J85" s="74"/>
      <c r="K85" s="75"/>
      <c r="L85" s="76"/>
    </row>
    <row r="86" spans="1:12" s="36" customFormat="1" ht="50.1" customHeight="1" x14ac:dyDescent="0.15">
      <c r="A86" s="57">
        <v>82</v>
      </c>
      <c r="B86" s="58">
        <f>IFERROR(VLOOKUP(C86,学会NO!$A$1:$B$136,2,FALSE),"")</f>
        <v>276</v>
      </c>
      <c r="C86" s="59" t="s">
        <v>216</v>
      </c>
      <c r="D86" s="60">
        <v>276101</v>
      </c>
      <c r="E86" s="61" t="s">
        <v>479</v>
      </c>
      <c r="F86" s="62" t="str">
        <f>IFERROR(VLOOKUP(E86,値一覧!$K$1:$L$15,2,FALSE),"")</f>
        <v>画像診断</v>
      </c>
      <c r="G86" s="71" t="s">
        <v>560</v>
      </c>
      <c r="H86" s="72" t="s">
        <v>994</v>
      </c>
      <c r="I86" s="73"/>
      <c r="J86" s="74"/>
      <c r="K86" s="75"/>
      <c r="L86" s="76"/>
    </row>
    <row r="87" spans="1:12" s="36" customFormat="1" ht="50.1" customHeight="1" x14ac:dyDescent="0.15">
      <c r="A87" s="57">
        <v>83</v>
      </c>
      <c r="B87" s="58">
        <f>IFERROR(VLOOKUP(C87,学会NO!$A$1:$B$136,2,FALSE),"")</f>
        <v>277</v>
      </c>
      <c r="C87" s="59" t="s">
        <v>217</v>
      </c>
      <c r="D87" s="60">
        <v>277101</v>
      </c>
      <c r="E87" s="61" t="s">
        <v>423</v>
      </c>
      <c r="F87" s="62" t="str">
        <f>IFERROR(VLOOKUP(E87,値一覧!$K$1:$L$15,2,FALSE),"")</f>
        <v>リハビリテーション</v>
      </c>
      <c r="G87" s="71" t="s">
        <v>561</v>
      </c>
      <c r="H87" s="72" t="s">
        <v>994</v>
      </c>
      <c r="I87" s="73"/>
      <c r="J87" s="74"/>
      <c r="K87" s="75"/>
      <c r="L87" s="76"/>
    </row>
    <row r="88" spans="1:12" s="36" customFormat="1" ht="50.1" customHeight="1" x14ac:dyDescent="0.15">
      <c r="A88" s="57">
        <v>84</v>
      </c>
      <c r="B88" s="58">
        <f>IFERROR(VLOOKUP(C88,学会NO!$A$1:$B$136,2,FALSE),"")</f>
        <v>279</v>
      </c>
      <c r="C88" s="59" t="s">
        <v>218</v>
      </c>
      <c r="D88" s="60">
        <v>279101</v>
      </c>
      <c r="E88" s="61" t="s">
        <v>399</v>
      </c>
      <c r="F88" s="62" t="str">
        <f>IFERROR(VLOOKUP(E88,値一覧!$K$1:$L$15,2,FALSE),"")</f>
        <v>検査</v>
      </c>
      <c r="G88" s="71" t="s">
        <v>714</v>
      </c>
      <c r="H88" s="72" t="s">
        <v>397</v>
      </c>
      <c r="I88" s="73"/>
      <c r="J88" s="74"/>
      <c r="K88" s="75"/>
      <c r="L88" s="76"/>
    </row>
    <row r="89" spans="1:12" s="36" customFormat="1" ht="59.25" customHeight="1" x14ac:dyDescent="0.15">
      <c r="A89" s="57">
        <v>85</v>
      </c>
      <c r="B89" s="58">
        <f>IFERROR(VLOOKUP(C89,学会NO!$A$1:$B$136,2,FALSE),"")</f>
        <v>279</v>
      </c>
      <c r="C89" s="59" t="s">
        <v>218</v>
      </c>
      <c r="D89" s="60">
        <v>279102</v>
      </c>
      <c r="E89" s="61" t="s">
        <v>399</v>
      </c>
      <c r="F89" s="62" t="str">
        <f>IFERROR(VLOOKUP(E89,値一覧!$K$1:$L$15,2,FALSE),"")</f>
        <v>検査</v>
      </c>
      <c r="G89" s="71" t="s">
        <v>853</v>
      </c>
      <c r="H89" s="72" t="s">
        <v>397</v>
      </c>
      <c r="I89" s="73"/>
      <c r="J89" s="74"/>
      <c r="K89" s="75"/>
      <c r="L89" s="76"/>
    </row>
    <row r="90" spans="1:12" s="36" customFormat="1" ht="50.1" customHeight="1" x14ac:dyDescent="0.15">
      <c r="A90" s="57">
        <v>86</v>
      </c>
      <c r="B90" s="58">
        <f>IFERROR(VLOOKUP(C90,学会NO!$A$1:$B$136,2,FALSE),"")</f>
        <v>281</v>
      </c>
      <c r="C90" s="59" t="s">
        <v>220</v>
      </c>
      <c r="D90" s="60">
        <v>281101</v>
      </c>
      <c r="E90" s="61" t="s">
        <v>421</v>
      </c>
      <c r="F90" s="62" t="str">
        <f>IFERROR(VLOOKUP(E90,値一覧!$K$1:$L$15,2,FALSE),"")</f>
        <v>医学管理等</v>
      </c>
      <c r="G90" s="71" t="s">
        <v>441</v>
      </c>
      <c r="H90" s="72" t="s">
        <v>990</v>
      </c>
      <c r="I90" s="73" t="s">
        <v>998</v>
      </c>
      <c r="J90" s="74" t="s">
        <v>1004</v>
      </c>
      <c r="K90" s="75" t="s">
        <v>1005</v>
      </c>
      <c r="L90" s="76"/>
    </row>
    <row r="91" spans="1:12" s="36" customFormat="1" ht="50.1" customHeight="1" x14ac:dyDescent="0.15">
      <c r="A91" s="57">
        <v>87</v>
      </c>
      <c r="B91" s="58">
        <f>IFERROR(VLOOKUP(C91,学会NO!$A$1:$B$136,2,FALSE),"")</f>
        <v>281</v>
      </c>
      <c r="C91" s="59" t="s">
        <v>220</v>
      </c>
      <c r="D91" s="60">
        <v>281102</v>
      </c>
      <c r="E91" s="61" t="s">
        <v>411</v>
      </c>
      <c r="F91" s="62" t="str">
        <f>IFERROR(VLOOKUP(E91,値一覧!$K$1:$L$15,2,FALSE),"")</f>
        <v>手術</v>
      </c>
      <c r="G91" s="71" t="s">
        <v>442</v>
      </c>
      <c r="H91" s="72" t="s">
        <v>994</v>
      </c>
      <c r="I91" s="73"/>
      <c r="J91" s="74"/>
      <c r="K91" s="75"/>
      <c r="L91" s="76"/>
    </row>
    <row r="92" spans="1:12" s="36" customFormat="1" ht="50.1" customHeight="1" x14ac:dyDescent="0.15">
      <c r="A92" s="57">
        <v>88</v>
      </c>
      <c r="B92" s="58">
        <f>IFERROR(VLOOKUP(C92,学会NO!$A$1:$B$136,2,FALSE),"")</f>
        <v>284</v>
      </c>
      <c r="C92" s="59" t="s">
        <v>222</v>
      </c>
      <c r="D92" s="60">
        <v>284101</v>
      </c>
      <c r="E92" s="61" t="s">
        <v>415</v>
      </c>
      <c r="F92" s="62" t="str">
        <f>IFERROR(VLOOKUP(E92,値一覧!$K$1:$L$15,2,FALSE),"")</f>
        <v>精神科専門療法</v>
      </c>
      <c r="G92" s="71" t="s">
        <v>562</v>
      </c>
      <c r="H92" s="72" t="s">
        <v>397</v>
      </c>
      <c r="I92" s="73"/>
      <c r="J92" s="74"/>
      <c r="K92" s="75"/>
      <c r="L92" s="76"/>
    </row>
    <row r="93" spans="1:12" s="36" customFormat="1" ht="50.1" customHeight="1" x14ac:dyDescent="0.15">
      <c r="A93" s="57">
        <v>89</v>
      </c>
      <c r="B93" s="58">
        <f>IFERROR(VLOOKUP(C93,学会NO!$A$1:$B$136,2,FALSE),"")</f>
        <v>284</v>
      </c>
      <c r="C93" s="59" t="s">
        <v>222</v>
      </c>
      <c r="D93" s="60">
        <v>284102</v>
      </c>
      <c r="E93" s="61" t="s">
        <v>415</v>
      </c>
      <c r="F93" s="62" t="str">
        <f>IFERROR(VLOOKUP(E93,値一覧!$K$1:$L$15,2,FALSE),"")</f>
        <v>精神科専門療法</v>
      </c>
      <c r="G93" s="71" t="s">
        <v>563</v>
      </c>
      <c r="H93" s="72" t="s">
        <v>397</v>
      </c>
      <c r="I93" s="73"/>
      <c r="J93" s="74"/>
      <c r="K93" s="75"/>
      <c r="L93" s="76"/>
    </row>
    <row r="94" spans="1:12" s="36" customFormat="1" ht="50.1" customHeight="1" x14ac:dyDescent="0.15">
      <c r="A94" s="57">
        <v>90</v>
      </c>
      <c r="B94" s="58">
        <f>IFERROR(VLOOKUP(C94,学会NO!$A$1:$B$136,2,FALSE),"")</f>
        <v>284</v>
      </c>
      <c r="C94" s="59" t="s">
        <v>222</v>
      </c>
      <c r="D94" s="60">
        <v>284103</v>
      </c>
      <c r="E94" s="61" t="s">
        <v>415</v>
      </c>
      <c r="F94" s="62" t="str">
        <f>IFERROR(VLOOKUP(E94,値一覧!$K$1:$L$15,2,FALSE),"")</f>
        <v>精神科専門療法</v>
      </c>
      <c r="G94" s="71" t="s">
        <v>564</v>
      </c>
      <c r="H94" s="72" t="s">
        <v>397</v>
      </c>
      <c r="I94" s="73"/>
      <c r="J94" s="74"/>
      <c r="K94" s="75"/>
      <c r="L94" s="76"/>
    </row>
    <row r="95" spans="1:12" s="36" customFormat="1" ht="50.1" customHeight="1" x14ac:dyDescent="0.15">
      <c r="A95" s="57">
        <v>91</v>
      </c>
      <c r="B95" s="58">
        <f>IFERROR(VLOOKUP(C95,学会NO!$A$1:$B$136,2,FALSE),"")</f>
        <v>284</v>
      </c>
      <c r="C95" s="59" t="s">
        <v>222</v>
      </c>
      <c r="D95" s="60">
        <v>284104</v>
      </c>
      <c r="E95" s="61" t="s">
        <v>415</v>
      </c>
      <c r="F95" s="62" t="str">
        <f>IFERROR(VLOOKUP(E95,値一覧!$K$1:$L$15,2,FALSE),"")</f>
        <v>精神科専門療法</v>
      </c>
      <c r="G95" s="71" t="s">
        <v>569</v>
      </c>
      <c r="H95" s="72" t="s">
        <v>397</v>
      </c>
      <c r="I95" s="73"/>
      <c r="J95" s="74"/>
      <c r="K95" s="75"/>
      <c r="L95" s="76"/>
    </row>
    <row r="96" spans="1:12" s="36" customFormat="1" ht="50.1" customHeight="1" x14ac:dyDescent="0.15">
      <c r="A96" s="57">
        <v>92</v>
      </c>
      <c r="B96" s="58">
        <f>IFERROR(VLOOKUP(C96,学会NO!$A$1:$B$136,2,FALSE),"")</f>
        <v>284</v>
      </c>
      <c r="C96" s="59" t="s">
        <v>222</v>
      </c>
      <c r="D96" s="60">
        <v>284105</v>
      </c>
      <c r="E96" s="61" t="s">
        <v>415</v>
      </c>
      <c r="F96" s="62" t="str">
        <f>IFERROR(VLOOKUP(E96,値一覧!$K$1:$L$15,2,FALSE),"")</f>
        <v>精神科専門療法</v>
      </c>
      <c r="G96" s="71" t="s">
        <v>570</v>
      </c>
      <c r="H96" s="72" t="s">
        <v>397</v>
      </c>
      <c r="I96" s="73"/>
      <c r="J96" s="74"/>
      <c r="K96" s="75"/>
      <c r="L96" s="76"/>
    </row>
    <row r="97" spans="1:12" s="36" customFormat="1" ht="50.1" customHeight="1" x14ac:dyDescent="0.15">
      <c r="A97" s="57">
        <v>93</v>
      </c>
      <c r="B97" s="58">
        <f>IFERROR(VLOOKUP(C97,学会NO!$A$1:$B$136,2,FALSE),"")</f>
        <v>284</v>
      </c>
      <c r="C97" s="59" t="s">
        <v>222</v>
      </c>
      <c r="D97" s="60">
        <v>284106</v>
      </c>
      <c r="E97" s="61" t="s">
        <v>415</v>
      </c>
      <c r="F97" s="62" t="str">
        <f>IFERROR(VLOOKUP(E97,値一覧!$K$1:$L$15,2,FALSE),"")</f>
        <v>精神科専門療法</v>
      </c>
      <c r="G97" s="71" t="s">
        <v>571</v>
      </c>
      <c r="H97" s="72" t="s">
        <v>397</v>
      </c>
      <c r="I97" s="73"/>
      <c r="J97" s="74"/>
      <c r="K97" s="75"/>
      <c r="L97" s="76"/>
    </row>
    <row r="98" spans="1:12" s="36" customFormat="1" ht="50.1" customHeight="1" x14ac:dyDescent="0.15">
      <c r="A98" s="57">
        <v>94</v>
      </c>
      <c r="B98" s="58">
        <f>IFERROR(VLOOKUP(C98,学会NO!$A$1:$B$136,2,FALSE),"")</f>
        <v>284</v>
      </c>
      <c r="C98" s="59" t="s">
        <v>222</v>
      </c>
      <c r="D98" s="60">
        <v>284107</v>
      </c>
      <c r="E98" s="61" t="s">
        <v>421</v>
      </c>
      <c r="F98" s="62" t="str">
        <f>IFERROR(VLOOKUP(E98,値一覧!$K$1:$L$15,2,FALSE),"")</f>
        <v>医学管理等</v>
      </c>
      <c r="G98" s="71" t="s">
        <v>572</v>
      </c>
      <c r="H98" s="72" t="s">
        <v>397</v>
      </c>
      <c r="I98" s="73"/>
      <c r="J98" s="74"/>
      <c r="K98" s="75"/>
      <c r="L98" s="76"/>
    </row>
    <row r="99" spans="1:12" s="36" customFormat="1" ht="50.1" customHeight="1" x14ac:dyDescent="0.15">
      <c r="A99" s="57">
        <v>95</v>
      </c>
      <c r="B99" s="58">
        <f>IFERROR(VLOOKUP(C99,学会NO!$A$1:$B$136,2,FALSE),"")</f>
        <v>284</v>
      </c>
      <c r="C99" s="59" t="s">
        <v>222</v>
      </c>
      <c r="D99" s="60">
        <v>284108</v>
      </c>
      <c r="E99" s="61" t="s">
        <v>415</v>
      </c>
      <c r="F99" s="62" t="str">
        <f>IFERROR(VLOOKUP(E99,値一覧!$K$1:$L$15,2,FALSE),"")</f>
        <v>精神科専門療法</v>
      </c>
      <c r="G99" s="71" t="s">
        <v>573</v>
      </c>
      <c r="H99" s="72" t="s">
        <v>397</v>
      </c>
      <c r="I99" s="73"/>
      <c r="J99" s="74"/>
      <c r="K99" s="75"/>
      <c r="L99" s="76"/>
    </row>
    <row r="100" spans="1:12" s="36" customFormat="1" ht="66" x14ac:dyDescent="0.15">
      <c r="A100" s="57">
        <v>96</v>
      </c>
      <c r="B100" s="58">
        <f>IFERROR(VLOOKUP(C100,学会NO!$A$1:$B$136,2,FALSE),"")</f>
        <v>285</v>
      </c>
      <c r="C100" s="59" t="s">
        <v>88</v>
      </c>
      <c r="D100" s="60">
        <v>285101</v>
      </c>
      <c r="E100" s="61" t="s">
        <v>421</v>
      </c>
      <c r="F100" s="62" t="str">
        <f>IFERROR(VLOOKUP(E100,値一覧!$K$1:$L$15,2,FALSE),"")</f>
        <v>医学管理等</v>
      </c>
      <c r="G100" s="71" t="s">
        <v>484</v>
      </c>
      <c r="H100" s="72" t="s">
        <v>990</v>
      </c>
      <c r="I100" s="73" t="s">
        <v>1049</v>
      </c>
      <c r="J100" s="74" t="s">
        <v>1242</v>
      </c>
      <c r="K100" s="75" t="s">
        <v>1243</v>
      </c>
      <c r="L100" s="76"/>
    </row>
    <row r="101" spans="1:12" s="36" customFormat="1" ht="50.1" customHeight="1" x14ac:dyDescent="0.15">
      <c r="A101" s="57">
        <v>97</v>
      </c>
      <c r="B101" s="58">
        <f>IFERROR(VLOOKUP(C101,学会NO!$A$1:$B$136,2,FALSE),"")</f>
        <v>285</v>
      </c>
      <c r="C101" s="59" t="s">
        <v>88</v>
      </c>
      <c r="D101" s="60">
        <v>285102</v>
      </c>
      <c r="E101" s="61" t="s">
        <v>421</v>
      </c>
      <c r="F101" s="62" t="str">
        <f>IFERROR(VLOOKUP(E101,値一覧!$K$1:$L$15,2,FALSE),"")</f>
        <v>医学管理等</v>
      </c>
      <c r="G101" s="71" t="s">
        <v>486</v>
      </c>
      <c r="H101" s="72" t="s">
        <v>994</v>
      </c>
      <c r="I101" s="73"/>
      <c r="J101" s="74"/>
      <c r="K101" s="75"/>
      <c r="L101" s="76"/>
    </row>
    <row r="102" spans="1:12" s="36" customFormat="1" ht="50.1" customHeight="1" x14ac:dyDescent="0.15">
      <c r="A102" s="57">
        <v>98</v>
      </c>
      <c r="B102" s="58">
        <f>IFERROR(VLOOKUP(C102,学会NO!$A$1:$B$136,2,FALSE),"")</f>
        <v>285</v>
      </c>
      <c r="C102" s="59" t="s">
        <v>88</v>
      </c>
      <c r="D102" s="60">
        <v>285103</v>
      </c>
      <c r="E102" s="61" t="s">
        <v>415</v>
      </c>
      <c r="F102" s="62" t="str">
        <f>IFERROR(VLOOKUP(E102,値一覧!$K$1:$L$15,2,FALSE),"")</f>
        <v>精神科専門療法</v>
      </c>
      <c r="G102" s="71" t="s">
        <v>487</v>
      </c>
      <c r="H102" s="72" t="s">
        <v>994</v>
      </c>
      <c r="I102" s="73"/>
      <c r="J102" s="74"/>
      <c r="K102" s="75"/>
      <c r="L102" s="76"/>
    </row>
    <row r="103" spans="1:12" s="36" customFormat="1" ht="50.1" customHeight="1" x14ac:dyDescent="0.15">
      <c r="A103" s="57">
        <v>99</v>
      </c>
      <c r="B103" s="58">
        <f>IFERROR(VLOOKUP(C103,学会NO!$A$1:$B$136,2,FALSE),"")</f>
        <v>285</v>
      </c>
      <c r="C103" s="59" t="s">
        <v>88</v>
      </c>
      <c r="D103" s="60">
        <v>285104</v>
      </c>
      <c r="E103" s="61" t="s">
        <v>421</v>
      </c>
      <c r="F103" s="62" t="str">
        <f>IFERROR(VLOOKUP(E103,値一覧!$K$1:$L$15,2,FALSE),"")</f>
        <v>医学管理等</v>
      </c>
      <c r="G103" s="71" t="s">
        <v>488</v>
      </c>
      <c r="H103" s="72" t="s">
        <v>990</v>
      </c>
      <c r="I103" s="73" t="s">
        <v>1049</v>
      </c>
      <c r="J103" s="74" t="s">
        <v>1244</v>
      </c>
      <c r="K103" s="75" t="s">
        <v>1245</v>
      </c>
      <c r="L103" s="76"/>
    </row>
    <row r="104" spans="1:12" s="36" customFormat="1" ht="50.1" customHeight="1" x14ac:dyDescent="0.15">
      <c r="A104" s="57">
        <v>100</v>
      </c>
      <c r="B104" s="58">
        <f>IFERROR(VLOOKUP(C104,学会NO!$A$1:$B$136,2,FALSE),"")</f>
        <v>288</v>
      </c>
      <c r="C104" s="59" t="s">
        <v>162</v>
      </c>
      <c r="D104" s="60">
        <v>288101</v>
      </c>
      <c r="E104" s="61" t="s">
        <v>399</v>
      </c>
      <c r="F104" s="62" t="str">
        <f>IFERROR(VLOOKUP(E104,値一覧!$K$1:$L$15,2,FALSE),"")</f>
        <v>検査</v>
      </c>
      <c r="G104" s="71" t="s">
        <v>938</v>
      </c>
      <c r="H104" s="72" t="s">
        <v>397</v>
      </c>
      <c r="I104" s="73"/>
      <c r="J104" s="74"/>
      <c r="K104" s="75"/>
      <c r="L104" s="76"/>
    </row>
    <row r="105" spans="1:12" s="36" customFormat="1" ht="50.1" customHeight="1" x14ac:dyDescent="0.15">
      <c r="A105" s="57">
        <v>101</v>
      </c>
      <c r="B105" s="58">
        <f>IFERROR(VLOOKUP(C105,学会NO!$A$1:$B$136,2,FALSE),"")</f>
        <v>288</v>
      </c>
      <c r="C105" s="59" t="s">
        <v>162</v>
      </c>
      <c r="D105" s="60">
        <v>288102</v>
      </c>
      <c r="E105" s="61" t="s">
        <v>421</v>
      </c>
      <c r="F105" s="62" t="str">
        <f>IFERROR(VLOOKUP(E105,値一覧!$K$1:$L$15,2,FALSE),"")</f>
        <v>医学管理等</v>
      </c>
      <c r="G105" s="71" t="s">
        <v>720</v>
      </c>
      <c r="H105" s="72" t="s">
        <v>397</v>
      </c>
      <c r="I105" s="73"/>
      <c r="J105" s="74"/>
      <c r="K105" s="75"/>
      <c r="L105" s="76"/>
    </row>
    <row r="106" spans="1:12" s="36" customFormat="1" ht="247.5" x14ac:dyDescent="0.15">
      <c r="A106" s="57">
        <v>102</v>
      </c>
      <c r="B106" s="58">
        <f>IFERROR(VLOOKUP(C106,学会NO!$A$1:$B$136,2,FALSE),"")</f>
        <v>289</v>
      </c>
      <c r="C106" s="59" t="s">
        <v>225</v>
      </c>
      <c r="D106" s="60">
        <v>289101</v>
      </c>
      <c r="E106" s="61" t="s">
        <v>399</v>
      </c>
      <c r="F106" s="62" t="str">
        <f>IFERROR(VLOOKUP(E106,値一覧!$K$1:$L$15,2,FALSE),"")</f>
        <v>検査</v>
      </c>
      <c r="G106" s="71" t="s">
        <v>438</v>
      </c>
      <c r="H106" s="72" t="s">
        <v>1000</v>
      </c>
      <c r="I106" s="73" t="s">
        <v>995</v>
      </c>
      <c r="J106" s="74" t="s">
        <v>1007</v>
      </c>
      <c r="K106" s="75" t="s">
        <v>1008</v>
      </c>
      <c r="L106" s="76" t="s">
        <v>1009</v>
      </c>
    </row>
    <row r="107" spans="1:12" s="36" customFormat="1" ht="50.1" customHeight="1" x14ac:dyDescent="0.15">
      <c r="A107" s="57">
        <v>103</v>
      </c>
      <c r="B107" s="58">
        <f>IFERROR(VLOOKUP(C107,学会NO!$A$1:$B$136,2,FALSE),"")</f>
        <v>289</v>
      </c>
      <c r="C107" s="59" t="s">
        <v>225</v>
      </c>
      <c r="D107" s="60">
        <v>289102</v>
      </c>
      <c r="E107" s="61" t="s">
        <v>399</v>
      </c>
      <c r="F107" s="62" t="str">
        <f>IFERROR(VLOOKUP(E107,値一覧!$K$1:$L$15,2,FALSE),"")</f>
        <v>検査</v>
      </c>
      <c r="G107" s="71" t="s">
        <v>439</v>
      </c>
      <c r="H107" s="72" t="s">
        <v>1000</v>
      </c>
      <c r="I107" s="73" t="s">
        <v>995</v>
      </c>
      <c r="J107" s="74" t="s">
        <v>1007</v>
      </c>
      <c r="K107" s="75" t="s">
        <v>1010</v>
      </c>
      <c r="L107" s="76" t="s">
        <v>1010</v>
      </c>
    </row>
    <row r="108" spans="1:12" s="36" customFormat="1" ht="50.1" customHeight="1" x14ac:dyDescent="0.15">
      <c r="A108" s="57">
        <v>104</v>
      </c>
      <c r="B108" s="58">
        <f>IFERROR(VLOOKUP(C108,学会NO!$A$1:$B$136,2,FALSE),"")</f>
        <v>289</v>
      </c>
      <c r="C108" s="59" t="s">
        <v>225</v>
      </c>
      <c r="D108" s="60">
        <v>289103</v>
      </c>
      <c r="E108" s="61" t="s">
        <v>399</v>
      </c>
      <c r="F108" s="62" t="str">
        <f>IFERROR(VLOOKUP(E108,値一覧!$K$1:$L$15,2,FALSE),"")</f>
        <v>検査</v>
      </c>
      <c r="G108" s="71" t="s">
        <v>440</v>
      </c>
      <c r="H108" s="72" t="s">
        <v>1000</v>
      </c>
      <c r="I108" s="73" t="s">
        <v>995</v>
      </c>
      <c r="J108" s="74" t="s">
        <v>1007</v>
      </c>
      <c r="K108" s="75" t="s">
        <v>1011</v>
      </c>
      <c r="L108" s="76" t="s">
        <v>1011</v>
      </c>
    </row>
    <row r="109" spans="1:12" s="36" customFormat="1" ht="50.1" customHeight="1" x14ac:dyDescent="0.15">
      <c r="A109" s="57">
        <v>105</v>
      </c>
      <c r="B109" s="58">
        <f>IFERROR(VLOOKUP(C109,学会NO!$A$1:$B$136,2,FALSE),"")</f>
        <v>290</v>
      </c>
      <c r="C109" s="59" t="s">
        <v>86</v>
      </c>
      <c r="D109" s="60">
        <v>290101</v>
      </c>
      <c r="E109" s="61"/>
      <c r="F109" s="62" t="str">
        <f>IFERROR(VLOOKUP(E109,値一覧!$K$1:$L$15,2,FALSE),"")</f>
        <v/>
      </c>
      <c r="G109" s="71" t="s">
        <v>939</v>
      </c>
      <c r="H109" s="72" t="s">
        <v>994</v>
      </c>
      <c r="I109" s="73"/>
      <c r="J109" s="74"/>
      <c r="K109" s="75"/>
      <c r="L109" s="76"/>
    </row>
    <row r="110" spans="1:12" s="36" customFormat="1" ht="50.1" customHeight="1" x14ac:dyDescent="0.15">
      <c r="A110" s="57">
        <v>106</v>
      </c>
      <c r="B110" s="58">
        <f>IFERROR(VLOOKUP(C110,学会NO!$A$1:$B$136,2,FALSE),"")</f>
        <v>290</v>
      </c>
      <c r="C110" s="59" t="s">
        <v>86</v>
      </c>
      <c r="D110" s="60">
        <v>290102</v>
      </c>
      <c r="E110" s="61"/>
      <c r="F110" s="62" t="str">
        <f>IFERROR(VLOOKUP(E110,値一覧!$K$1:$L$15,2,FALSE),"")</f>
        <v/>
      </c>
      <c r="G110" s="71" t="s">
        <v>677</v>
      </c>
      <c r="H110" s="72" t="s">
        <v>994</v>
      </c>
      <c r="I110" s="73"/>
      <c r="J110" s="74"/>
      <c r="K110" s="75"/>
      <c r="L110" s="76"/>
    </row>
    <row r="111" spans="1:12" s="36" customFormat="1" ht="50.1" customHeight="1" x14ac:dyDescent="0.15">
      <c r="A111" s="57">
        <v>107</v>
      </c>
      <c r="B111" s="58">
        <f>IFERROR(VLOOKUP(C111,学会NO!$A$1:$B$136,2,FALSE),"")</f>
        <v>291</v>
      </c>
      <c r="C111" s="59" t="s">
        <v>137</v>
      </c>
      <c r="D111" s="60">
        <v>291101</v>
      </c>
      <c r="E111" s="61" t="s">
        <v>399</v>
      </c>
      <c r="F111" s="62" t="str">
        <f>IFERROR(VLOOKUP(E111,値一覧!$K$1:$L$15,2,FALSE),"")</f>
        <v>検査</v>
      </c>
      <c r="G111" s="71" t="s">
        <v>716</v>
      </c>
      <c r="H111" s="72" t="s">
        <v>397</v>
      </c>
      <c r="I111" s="73"/>
      <c r="J111" s="74"/>
      <c r="K111" s="75"/>
      <c r="L111" s="76"/>
    </row>
    <row r="112" spans="1:12" s="36" customFormat="1" ht="50.1" customHeight="1" x14ac:dyDescent="0.15">
      <c r="A112" s="57">
        <v>108</v>
      </c>
      <c r="B112" s="58">
        <f>IFERROR(VLOOKUP(C112,学会NO!$A$1:$B$136,2,FALSE),"")</f>
        <v>291</v>
      </c>
      <c r="C112" s="59" t="s">
        <v>137</v>
      </c>
      <c r="D112" s="60">
        <v>291102</v>
      </c>
      <c r="E112" s="61" t="s">
        <v>421</v>
      </c>
      <c r="F112" s="62" t="str">
        <f>IFERROR(VLOOKUP(E112,値一覧!$K$1:$L$15,2,FALSE),"")</f>
        <v>医学管理等</v>
      </c>
      <c r="G112" s="71" t="s">
        <v>717</v>
      </c>
      <c r="H112" s="72" t="s">
        <v>397</v>
      </c>
      <c r="I112" s="73"/>
      <c r="J112" s="74"/>
      <c r="K112" s="75"/>
      <c r="L112" s="76"/>
    </row>
    <row r="113" spans="1:12" s="36" customFormat="1" ht="50.1" customHeight="1" x14ac:dyDescent="0.15">
      <c r="A113" s="57">
        <v>109</v>
      </c>
      <c r="B113" s="58">
        <f>IFERROR(VLOOKUP(C113,学会NO!$A$1:$B$136,2,FALSE),"")</f>
        <v>291</v>
      </c>
      <c r="C113" s="59" t="s">
        <v>137</v>
      </c>
      <c r="D113" s="60">
        <v>291103</v>
      </c>
      <c r="E113" s="61" t="s">
        <v>399</v>
      </c>
      <c r="F113" s="62" t="str">
        <f>IFERROR(VLOOKUP(E113,値一覧!$K$1:$L$15,2,FALSE),"")</f>
        <v>検査</v>
      </c>
      <c r="G113" s="71" t="s">
        <v>718</v>
      </c>
      <c r="H113" s="72" t="s">
        <v>397</v>
      </c>
      <c r="I113" s="73"/>
      <c r="J113" s="74"/>
      <c r="K113" s="75"/>
      <c r="L113" s="76"/>
    </row>
    <row r="114" spans="1:12" s="36" customFormat="1" ht="50.1" customHeight="1" x14ac:dyDescent="0.15">
      <c r="A114" s="57">
        <v>110</v>
      </c>
      <c r="B114" s="58">
        <f>IFERROR(VLOOKUP(C114,学会NO!$A$1:$B$136,2,FALSE),"")</f>
        <v>291</v>
      </c>
      <c r="C114" s="59" t="s">
        <v>137</v>
      </c>
      <c r="D114" s="60">
        <v>291104</v>
      </c>
      <c r="E114" s="61" t="s">
        <v>421</v>
      </c>
      <c r="F114" s="62" t="str">
        <f>IFERROR(VLOOKUP(E114,値一覧!$K$1:$L$15,2,FALSE),"")</f>
        <v>医学管理等</v>
      </c>
      <c r="G114" s="71" t="s">
        <v>719</v>
      </c>
      <c r="H114" s="72" t="s">
        <v>397</v>
      </c>
      <c r="I114" s="73"/>
      <c r="J114" s="74"/>
      <c r="K114" s="75"/>
      <c r="L114" s="76"/>
    </row>
    <row r="115" spans="1:12" s="36" customFormat="1" ht="50.1" customHeight="1" x14ac:dyDescent="0.15">
      <c r="A115" s="57">
        <v>111</v>
      </c>
      <c r="B115" s="58">
        <f>IFERROR(VLOOKUP(C115,学会NO!$A$1:$B$136,2,FALSE),"")</f>
        <v>294</v>
      </c>
      <c r="C115" s="59" t="s">
        <v>227</v>
      </c>
      <c r="D115" s="60">
        <v>294101</v>
      </c>
      <c r="E115" s="61" t="s">
        <v>421</v>
      </c>
      <c r="F115" s="62" t="str">
        <f>IFERROR(VLOOKUP(E115,値一覧!$K$1:$L$15,2,FALSE),"")</f>
        <v>医学管理等</v>
      </c>
      <c r="G115" s="71" t="s">
        <v>427</v>
      </c>
      <c r="H115" s="72" t="s">
        <v>994</v>
      </c>
      <c r="I115" s="73"/>
      <c r="J115" s="74"/>
      <c r="K115" s="75"/>
      <c r="L115" s="76"/>
    </row>
    <row r="116" spans="1:12" s="36" customFormat="1" ht="50.1" customHeight="1" x14ac:dyDescent="0.15">
      <c r="A116" s="57">
        <v>112</v>
      </c>
      <c r="B116" s="58">
        <f>IFERROR(VLOOKUP(C116,学会NO!$A$1:$B$136,2,FALSE),"")</f>
        <v>294</v>
      </c>
      <c r="C116" s="59" t="s">
        <v>227</v>
      </c>
      <c r="D116" s="60">
        <v>294102</v>
      </c>
      <c r="E116" s="61" t="s">
        <v>421</v>
      </c>
      <c r="F116" s="62" t="str">
        <f>IFERROR(VLOOKUP(E116,値一覧!$K$1:$L$15,2,FALSE),"")</f>
        <v>医学管理等</v>
      </c>
      <c r="G116" s="71" t="s">
        <v>428</v>
      </c>
      <c r="H116" s="72" t="s">
        <v>994</v>
      </c>
      <c r="I116" s="73"/>
      <c r="J116" s="74"/>
      <c r="K116" s="75"/>
      <c r="L116" s="76"/>
    </row>
    <row r="117" spans="1:12" s="36" customFormat="1" ht="50.1" customHeight="1" x14ac:dyDescent="0.15">
      <c r="A117" s="57">
        <v>113</v>
      </c>
      <c r="B117" s="58">
        <f>IFERROR(VLOOKUP(C117,学会NO!$A$1:$B$136,2,FALSE),"")</f>
        <v>294</v>
      </c>
      <c r="C117" s="59" t="s">
        <v>227</v>
      </c>
      <c r="D117" s="60">
        <v>294103</v>
      </c>
      <c r="E117" s="61" t="s">
        <v>415</v>
      </c>
      <c r="F117" s="62" t="str">
        <f>IFERROR(VLOOKUP(E117,値一覧!$K$1:$L$15,2,FALSE),"")</f>
        <v>精神科専門療法</v>
      </c>
      <c r="G117" s="71" t="s">
        <v>430</v>
      </c>
      <c r="H117" s="72" t="s">
        <v>994</v>
      </c>
      <c r="I117" s="73"/>
      <c r="J117" s="74"/>
      <c r="K117" s="75"/>
      <c r="L117" s="76"/>
    </row>
    <row r="118" spans="1:12" s="36" customFormat="1" ht="50.1" customHeight="1" x14ac:dyDescent="0.15">
      <c r="A118" s="57">
        <v>114</v>
      </c>
      <c r="B118" s="58">
        <f>IFERROR(VLOOKUP(C118,学会NO!$A$1:$B$136,2,FALSE),"")</f>
        <v>295</v>
      </c>
      <c r="C118" s="59" t="s">
        <v>228</v>
      </c>
      <c r="D118" s="60">
        <v>295101</v>
      </c>
      <c r="E118" s="61" t="s">
        <v>422</v>
      </c>
      <c r="F118" s="62" t="str">
        <f>IFERROR(VLOOKUP(E118,値一覧!$K$1:$L$15,2,FALSE),"")</f>
        <v>処置</v>
      </c>
      <c r="G118" s="71" t="s">
        <v>683</v>
      </c>
      <c r="H118" s="72" t="s">
        <v>994</v>
      </c>
      <c r="I118" s="73"/>
      <c r="J118" s="74"/>
      <c r="K118" s="75"/>
      <c r="L118" s="76"/>
    </row>
    <row r="119" spans="1:12" s="36" customFormat="1" ht="50.1" customHeight="1" x14ac:dyDescent="0.15">
      <c r="A119" s="57">
        <v>115</v>
      </c>
      <c r="B119" s="58">
        <f>IFERROR(VLOOKUP(C119,学会NO!$A$1:$B$136,2,FALSE),"")</f>
        <v>295</v>
      </c>
      <c r="C119" s="59" t="s">
        <v>228</v>
      </c>
      <c r="D119" s="60">
        <v>295102</v>
      </c>
      <c r="E119" s="61" t="s">
        <v>459</v>
      </c>
      <c r="F119" s="62" t="str">
        <f>IFERROR(VLOOKUP(E119,値一覧!$K$1:$L$15,2,FALSE),"")</f>
        <v>在宅医療</v>
      </c>
      <c r="G119" s="71" t="s">
        <v>914</v>
      </c>
      <c r="H119" s="72" t="s">
        <v>994</v>
      </c>
      <c r="I119" s="73"/>
      <c r="J119" s="74"/>
      <c r="K119" s="75"/>
      <c r="L119" s="76"/>
    </row>
    <row r="120" spans="1:12" s="36" customFormat="1" ht="50.1" customHeight="1" x14ac:dyDescent="0.15">
      <c r="A120" s="57">
        <v>116</v>
      </c>
      <c r="B120" s="58">
        <f>IFERROR(VLOOKUP(C120,学会NO!$A$1:$B$136,2,FALSE),"")</f>
        <v>296</v>
      </c>
      <c r="C120" s="59" t="s">
        <v>229</v>
      </c>
      <c r="D120" s="60">
        <v>296101</v>
      </c>
      <c r="E120" s="61" t="s">
        <v>421</v>
      </c>
      <c r="F120" s="62" t="str">
        <f>IFERROR(VLOOKUP(E120,値一覧!$K$1:$L$15,2,FALSE),"")</f>
        <v>医学管理等</v>
      </c>
      <c r="G120" s="71" t="s">
        <v>715</v>
      </c>
      <c r="H120" s="72" t="s">
        <v>994</v>
      </c>
      <c r="I120" s="73"/>
      <c r="J120" s="74"/>
      <c r="K120" s="75"/>
      <c r="L120" s="76"/>
    </row>
    <row r="121" spans="1:12" s="36" customFormat="1" ht="50.1" customHeight="1" x14ac:dyDescent="0.15">
      <c r="A121" s="57">
        <v>117</v>
      </c>
      <c r="B121" s="58">
        <f>IFERROR(VLOOKUP(C121,学会NO!$A$1:$B$136,2,FALSE),"")</f>
        <v>297</v>
      </c>
      <c r="C121" s="59" t="s">
        <v>230</v>
      </c>
      <c r="D121" s="60">
        <v>297101</v>
      </c>
      <c r="E121" s="61" t="s">
        <v>421</v>
      </c>
      <c r="F121" s="62" t="str">
        <f>IFERROR(VLOOKUP(E121,値一覧!$K$1:$L$15,2,FALSE),"")</f>
        <v>医学管理等</v>
      </c>
      <c r="G121" s="71" t="s">
        <v>678</v>
      </c>
      <c r="H121" s="72" t="s">
        <v>994</v>
      </c>
      <c r="I121" s="73"/>
      <c r="J121" s="74"/>
      <c r="K121" s="75"/>
      <c r="L121" s="76"/>
    </row>
    <row r="122" spans="1:12" s="36" customFormat="1" ht="151.5" customHeight="1" x14ac:dyDescent="0.15">
      <c r="A122" s="141">
        <v>118</v>
      </c>
      <c r="B122" s="139">
        <f>IFERROR(VLOOKUP(C122,学会NO!$A$1:$B$136,2,FALSE),"")</f>
        <v>299</v>
      </c>
      <c r="C122" s="143" t="s">
        <v>232</v>
      </c>
      <c r="D122" s="143">
        <v>299101</v>
      </c>
      <c r="E122" s="145" t="s">
        <v>421</v>
      </c>
      <c r="F122" s="133" t="str">
        <f>IFERROR(VLOOKUP(E122,値一覧!$K$1:$L$15,2,FALSE),"")</f>
        <v>医学管理等</v>
      </c>
      <c r="G122" s="135" t="s">
        <v>863</v>
      </c>
      <c r="H122" s="137" t="s">
        <v>990</v>
      </c>
      <c r="I122" s="73" t="s">
        <v>1049</v>
      </c>
      <c r="J122" s="74" t="s">
        <v>1055</v>
      </c>
      <c r="K122" s="75" t="s">
        <v>1059</v>
      </c>
      <c r="L122" s="76" t="s">
        <v>1056</v>
      </c>
    </row>
    <row r="123" spans="1:12" s="36" customFormat="1" ht="198" x14ac:dyDescent="0.15">
      <c r="A123" s="142"/>
      <c r="B123" s="140"/>
      <c r="C123" s="144"/>
      <c r="D123" s="144"/>
      <c r="E123" s="146"/>
      <c r="F123" s="134"/>
      <c r="G123" s="136"/>
      <c r="H123" s="138"/>
      <c r="I123" s="73" t="s">
        <v>1049</v>
      </c>
      <c r="J123" s="74" t="s">
        <v>1057</v>
      </c>
      <c r="K123" s="75" t="s">
        <v>1060</v>
      </c>
      <c r="L123" s="76" t="s">
        <v>1058</v>
      </c>
    </row>
    <row r="124" spans="1:12" s="36" customFormat="1" ht="50.1" customHeight="1" x14ac:dyDescent="0.15">
      <c r="A124" s="57">
        <v>119</v>
      </c>
      <c r="B124" s="58">
        <f>IFERROR(VLOOKUP(C124,学会NO!$A$1:$B$136,2,FALSE),"")</f>
        <v>702</v>
      </c>
      <c r="C124" s="59" t="s">
        <v>234</v>
      </c>
      <c r="D124" s="60">
        <v>702101</v>
      </c>
      <c r="E124" s="61" t="s">
        <v>410</v>
      </c>
      <c r="F124" s="62" t="str">
        <f>IFERROR(VLOOKUP(E124,値一覧!$K$1:$L$15,2,FALSE),"")</f>
        <v>病理診断</v>
      </c>
      <c r="G124" s="71" t="s">
        <v>671</v>
      </c>
      <c r="H124" s="72" t="s">
        <v>994</v>
      </c>
      <c r="I124" s="73"/>
      <c r="J124" s="74"/>
      <c r="K124" s="75"/>
      <c r="L124" s="76"/>
    </row>
    <row r="125" spans="1:12" s="36" customFormat="1" ht="50.1" customHeight="1" x14ac:dyDescent="0.15">
      <c r="A125" s="57">
        <v>120</v>
      </c>
      <c r="B125" s="58">
        <f>IFERROR(VLOOKUP(C125,学会NO!$A$1:$B$136,2,FALSE),"")</f>
        <v>702</v>
      </c>
      <c r="C125" s="59" t="s">
        <v>234</v>
      </c>
      <c r="D125" s="60">
        <v>702102</v>
      </c>
      <c r="E125" s="61" t="s">
        <v>459</v>
      </c>
      <c r="F125" s="62" t="str">
        <f>IFERROR(VLOOKUP(E125,値一覧!$K$1:$L$15,2,FALSE),"")</f>
        <v>在宅医療</v>
      </c>
      <c r="G125" s="71" t="s">
        <v>672</v>
      </c>
      <c r="H125" s="72" t="s">
        <v>994</v>
      </c>
      <c r="I125" s="73"/>
      <c r="J125" s="74"/>
      <c r="K125" s="75"/>
      <c r="L125" s="76"/>
    </row>
    <row r="126" spans="1:12" s="36" customFormat="1" ht="50.1" customHeight="1" x14ac:dyDescent="0.15">
      <c r="A126" s="57">
        <v>121</v>
      </c>
      <c r="B126" s="58">
        <f>IFERROR(VLOOKUP(C126,学会NO!$A$1:$B$136,2,FALSE),"")</f>
        <v>703</v>
      </c>
      <c r="C126" s="59" t="s">
        <v>103</v>
      </c>
      <c r="D126" s="60">
        <v>703101</v>
      </c>
      <c r="E126" s="61" t="s">
        <v>479</v>
      </c>
      <c r="F126" s="62" t="str">
        <f>IFERROR(VLOOKUP(E126,値一覧!$K$1:$L$15,2,FALSE),"")</f>
        <v>画像診断</v>
      </c>
      <c r="G126" s="71" t="s">
        <v>451</v>
      </c>
      <c r="H126" s="72" t="s">
        <v>994</v>
      </c>
      <c r="I126" s="73"/>
      <c r="J126" s="74"/>
      <c r="K126" s="75"/>
      <c r="L126" s="76"/>
    </row>
    <row r="127" spans="1:12" s="36" customFormat="1" ht="96" customHeight="1" x14ac:dyDescent="0.15">
      <c r="A127" s="57">
        <v>122</v>
      </c>
      <c r="B127" s="58">
        <f>IFERROR(VLOOKUP(C127,学会NO!$A$1:$B$136,2,FALSE),"")</f>
        <v>703</v>
      </c>
      <c r="C127" s="59" t="s">
        <v>103</v>
      </c>
      <c r="D127" s="60">
        <v>703102</v>
      </c>
      <c r="E127" s="61" t="s">
        <v>399</v>
      </c>
      <c r="F127" s="62" t="str">
        <f>IFERROR(VLOOKUP(E127,値一覧!$K$1:$L$15,2,FALSE),"")</f>
        <v>検査</v>
      </c>
      <c r="G127" s="71" t="s">
        <v>452</v>
      </c>
      <c r="H127" s="72" t="s">
        <v>994</v>
      </c>
      <c r="I127" s="73"/>
      <c r="J127" s="74"/>
      <c r="K127" s="75"/>
      <c r="L127" s="76"/>
    </row>
    <row r="128" spans="1:12" s="36" customFormat="1" ht="153.75" customHeight="1" x14ac:dyDescent="0.15">
      <c r="A128" s="57">
        <v>123</v>
      </c>
      <c r="B128" s="58">
        <f>IFERROR(VLOOKUP(C128,学会NO!$A$1:$B$136,2,FALSE),"")</f>
        <v>703</v>
      </c>
      <c r="C128" s="59" t="s">
        <v>103</v>
      </c>
      <c r="D128" s="60">
        <v>703103</v>
      </c>
      <c r="E128" s="61" t="s">
        <v>399</v>
      </c>
      <c r="F128" s="62" t="str">
        <f>IFERROR(VLOOKUP(E128,値一覧!$K$1:$L$15,2,FALSE),"")</f>
        <v>検査</v>
      </c>
      <c r="G128" s="71" t="s">
        <v>453</v>
      </c>
      <c r="H128" s="72" t="s">
        <v>1000</v>
      </c>
      <c r="I128" s="73" t="s">
        <v>995</v>
      </c>
      <c r="J128" s="74">
        <v>703103</v>
      </c>
      <c r="K128" s="75" t="s">
        <v>1206</v>
      </c>
      <c r="L128" s="76"/>
    </row>
    <row r="129" spans="1:12" s="36" customFormat="1" ht="50.1" customHeight="1" x14ac:dyDescent="0.15">
      <c r="A129" s="57">
        <v>124</v>
      </c>
      <c r="B129" s="58">
        <f>IFERROR(VLOOKUP(C129,学会NO!$A$1:$B$136,2,FALSE),"")</f>
        <v>703</v>
      </c>
      <c r="C129" s="59" t="s">
        <v>103</v>
      </c>
      <c r="D129" s="60">
        <v>703104</v>
      </c>
      <c r="E129" s="61" t="s">
        <v>399</v>
      </c>
      <c r="F129" s="62" t="str">
        <f>IFERROR(VLOOKUP(E129,値一覧!$K$1:$L$15,2,FALSE),"")</f>
        <v>検査</v>
      </c>
      <c r="G129" s="71" t="s">
        <v>454</v>
      </c>
      <c r="H129" s="72" t="s">
        <v>994</v>
      </c>
      <c r="I129" s="73"/>
      <c r="J129" s="74"/>
      <c r="K129" s="75"/>
      <c r="L129" s="76"/>
    </row>
    <row r="130" spans="1:12" s="36" customFormat="1" ht="50.1" customHeight="1" x14ac:dyDescent="0.15">
      <c r="A130" s="57">
        <v>125</v>
      </c>
      <c r="B130" s="58">
        <f>IFERROR(VLOOKUP(C130,学会NO!$A$1:$B$136,2,FALSE),"")</f>
        <v>703</v>
      </c>
      <c r="C130" s="59" t="s">
        <v>103</v>
      </c>
      <c r="D130" s="60">
        <v>703105</v>
      </c>
      <c r="E130" s="61" t="s">
        <v>421</v>
      </c>
      <c r="F130" s="62" t="str">
        <f>IFERROR(VLOOKUP(E130,値一覧!$K$1:$L$15,2,FALSE),"")</f>
        <v>医学管理等</v>
      </c>
      <c r="G130" s="71" t="s">
        <v>455</v>
      </c>
      <c r="H130" s="72" t="s">
        <v>994</v>
      </c>
      <c r="I130" s="73"/>
      <c r="J130" s="74"/>
      <c r="K130" s="75"/>
      <c r="L130" s="76"/>
    </row>
    <row r="131" spans="1:12" s="36" customFormat="1" ht="50.1" customHeight="1" x14ac:dyDescent="0.15">
      <c r="A131" s="57">
        <v>126</v>
      </c>
      <c r="B131" s="58">
        <f>IFERROR(VLOOKUP(C131,学会NO!$A$1:$B$136,2,FALSE),"")</f>
        <v>704</v>
      </c>
      <c r="C131" s="59" t="s">
        <v>357</v>
      </c>
      <c r="D131" s="60">
        <v>704101</v>
      </c>
      <c r="E131" s="61" t="s">
        <v>410</v>
      </c>
      <c r="F131" s="62" t="str">
        <f>IFERROR(VLOOKUP(E131,値一覧!$K$1:$L$15,2,FALSE),"")</f>
        <v>病理診断</v>
      </c>
      <c r="G131" s="71" t="s">
        <v>940</v>
      </c>
      <c r="H131" s="72" t="s">
        <v>994</v>
      </c>
      <c r="I131" s="73"/>
      <c r="J131" s="74"/>
      <c r="K131" s="75"/>
      <c r="L131" s="76"/>
    </row>
    <row r="132" spans="1:12" s="36" customFormat="1" ht="50.1" customHeight="1" x14ac:dyDescent="0.15">
      <c r="A132" s="57">
        <v>127</v>
      </c>
      <c r="B132" s="58">
        <f>IFERROR(VLOOKUP(C132,学会NO!$A$1:$B$136,2,FALSE),"")</f>
        <v>705</v>
      </c>
      <c r="C132" s="59" t="s">
        <v>235</v>
      </c>
      <c r="D132" s="60">
        <v>705101</v>
      </c>
      <c r="E132" s="61" t="s">
        <v>421</v>
      </c>
      <c r="F132" s="62" t="str">
        <f>IFERROR(VLOOKUP(E132,値一覧!$K$1:$L$15,2,FALSE),"")</f>
        <v>医学管理等</v>
      </c>
      <c r="G132" s="71" t="s">
        <v>588</v>
      </c>
      <c r="H132" s="72" t="s">
        <v>994</v>
      </c>
      <c r="I132" s="73"/>
      <c r="J132" s="74"/>
      <c r="K132" s="75"/>
      <c r="L132" s="76"/>
    </row>
    <row r="133" spans="1:12" s="36" customFormat="1" ht="50.1" customHeight="1" x14ac:dyDescent="0.15">
      <c r="A133" s="57">
        <v>128</v>
      </c>
      <c r="B133" s="58">
        <f>IFERROR(VLOOKUP(C133,学会NO!$A$1:$B$136,2,FALSE),"")</f>
        <v>705</v>
      </c>
      <c r="C133" s="59" t="s">
        <v>235</v>
      </c>
      <c r="D133" s="60">
        <v>705102</v>
      </c>
      <c r="E133" s="61" t="s">
        <v>423</v>
      </c>
      <c r="F133" s="62" t="str">
        <f>IFERROR(VLOOKUP(E133,値一覧!$K$1:$L$15,2,FALSE),"")</f>
        <v>リハビリテーション</v>
      </c>
      <c r="G133" s="71" t="s">
        <v>589</v>
      </c>
      <c r="H133" s="72" t="s">
        <v>994</v>
      </c>
      <c r="I133" s="73"/>
      <c r="J133" s="74"/>
      <c r="K133" s="75"/>
      <c r="L133" s="76"/>
    </row>
    <row r="134" spans="1:12" s="36" customFormat="1" ht="50.1" customHeight="1" x14ac:dyDescent="0.15">
      <c r="A134" s="57">
        <v>129</v>
      </c>
      <c r="B134" s="58">
        <f>IFERROR(VLOOKUP(C134,学会NO!$A$1:$B$136,2,FALSE),"")</f>
        <v>708</v>
      </c>
      <c r="C134" s="59" t="s">
        <v>237</v>
      </c>
      <c r="D134" s="60">
        <v>708101</v>
      </c>
      <c r="E134" s="61" t="s">
        <v>399</v>
      </c>
      <c r="F134" s="62" t="str">
        <f>IFERROR(VLOOKUP(E134,値一覧!$K$1:$L$15,2,FALSE),"")</f>
        <v>検査</v>
      </c>
      <c r="G134" s="71" t="s">
        <v>400</v>
      </c>
      <c r="H134" s="72" t="s">
        <v>994</v>
      </c>
      <c r="I134" s="73"/>
      <c r="J134" s="74"/>
      <c r="K134" s="75"/>
      <c r="L134" s="76"/>
    </row>
    <row r="135" spans="1:12" s="36" customFormat="1" ht="50.1" customHeight="1" x14ac:dyDescent="0.15">
      <c r="A135" s="57">
        <v>130</v>
      </c>
      <c r="B135" s="58">
        <f>IFERROR(VLOOKUP(C135,学会NO!$A$1:$B$136,2,FALSE),"")</f>
        <v>708</v>
      </c>
      <c r="C135" s="59" t="s">
        <v>237</v>
      </c>
      <c r="D135" s="60">
        <v>708102</v>
      </c>
      <c r="E135" s="61" t="s">
        <v>399</v>
      </c>
      <c r="F135" s="62" t="str">
        <f>IFERROR(VLOOKUP(E135,値一覧!$K$1:$L$15,2,FALSE),"")</f>
        <v>検査</v>
      </c>
      <c r="G135" s="71" t="s">
        <v>401</v>
      </c>
      <c r="H135" s="72" t="s">
        <v>994</v>
      </c>
      <c r="I135" s="73"/>
      <c r="J135" s="74"/>
      <c r="K135" s="75"/>
      <c r="L135" s="76"/>
    </row>
    <row r="136" spans="1:12" s="36" customFormat="1" ht="50.1" customHeight="1" x14ac:dyDescent="0.15">
      <c r="A136" s="57">
        <v>131</v>
      </c>
      <c r="B136" s="58">
        <f>IFERROR(VLOOKUP(C136,学会NO!$A$1:$B$136,2,FALSE),"")</f>
        <v>708</v>
      </c>
      <c r="C136" s="59" t="s">
        <v>237</v>
      </c>
      <c r="D136" s="60">
        <v>708103</v>
      </c>
      <c r="E136" s="61" t="s">
        <v>399</v>
      </c>
      <c r="F136" s="62" t="str">
        <f>IFERROR(VLOOKUP(E136,値一覧!$K$1:$L$15,2,FALSE),"")</f>
        <v>検査</v>
      </c>
      <c r="G136" s="71" t="s">
        <v>402</v>
      </c>
      <c r="H136" s="72" t="s">
        <v>994</v>
      </c>
      <c r="I136" s="73"/>
      <c r="J136" s="74"/>
      <c r="K136" s="75"/>
      <c r="L136" s="76"/>
    </row>
    <row r="137" spans="1:12" s="36" customFormat="1" ht="50.1" customHeight="1" x14ac:dyDescent="0.15">
      <c r="A137" s="57">
        <v>132</v>
      </c>
      <c r="B137" s="58">
        <f>IFERROR(VLOOKUP(C137,学会NO!$A$1:$B$136,2,FALSE),"")</f>
        <v>708</v>
      </c>
      <c r="C137" s="59" t="s">
        <v>237</v>
      </c>
      <c r="D137" s="60">
        <v>708104</v>
      </c>
      <c r="E137" s="61" t="s">
        <v>399</v>
      </c>
      <c r="F137" s="62" t="str">
        <f>IFERROR(VLOOKUP(E137,値一覧!$K$1:$L$15,2,FALSE),"")</f>
        <v>検査</v>
      </c>
      <c r="G137" s="71" t="s">
        <v>403</v>
      </c>
      <c r="H137" s="72" t="s">
        <v>994</v>
      </c>
      <c r="I137" s="73"/>
      <c r="J137" s="74"/>
      <c r="K137" s="75"/>
      <c r="L137" s="76"/>
    </row>
    <row r="138" spans="1:12" s="36" customFormat="1" ht="50.1" customHeight="1" x14ac:dyDescent="0.15">
      <c r="A138" s="57">
        <v>133</v>
      </c>
      <c r="B138" s="58">
        <f>IFERROR(VLOOKUP(C138,学会NO!$A$1:$B$136,2,FALSE),"")</f>
        <v>708</v>
      </c>
      <c r="C138" s="59" t="s">
        <v>237</v>
      </c>
      <c r="D138" s="60">
        <v>708105</v>
      </c>
      <c r="E138" s="61" t="s">
        <v>399</v>
      </c>
      <c r="F138" s="62" t="str">
        <f>IFERROR(VLOOKUP(E138,値一覧!$K$1:$L$15,2,FALSE),"")</f>
        <v>検査</v>
      </c>
      <c r="G138" s="71" t="s">
        <v>404</v>
      </c>
      <c r="H138" s="72" t="s">
        <v>994</v>
      </c>
      <c r="I138" s="73"/>
      <c r="J138" s="74"/>
      <c r="K138" s="75"/>
      <c r="L138" s="76"/>
    </row>
    <row r="139" spans="1:12" s="36" customFormat="1" ht="50.1" customHeight="1" x14ac:dyDescent="0.15">
      <c r="A139" s="57">
        <v>134</v>
      </c>
      <c r="B139" s="58">
        <f>IFERROR(VLOOKUP(C139,学会NO!$A$1:$B$136,2,FALSE),"")</f>
        <v>710</v>
      </c>
      <c r="C139" s="59" t="s">
        <v>238</v>
      </c>
      <c r="D139" s="60">
        <v>710101</v>
      </c>
      <c r="E139" s="61" t="s">
        <v>479</v>
      </c>
      <c r="F139" s="62" t="str">
        <f>IFERROR(VLOOKUP(E139,値一覧!$K$1:$L$15,2,FALSE),"")</f>
        <v>画像診断</v>
      </c>
      <c r="G139" s="71" t="s">
        <v>679</v>
      </c>
      <c r="H139" s="72" t="s">
        <v>397</v>
      </c>
      <c r="I139" s="73"/>
      <c r="J139" s="74"/>
      <c r="K139" s="75"/>
      <c r="L139" s="76"/>
    </row>
    <row r="140" spans="1:12" s="36" customFormat="1" ht="50.1" customHeight="1" x14ac:dyDescent="0.15">
      <c r="A140" s="57">
        <v>135</v>
      </c>
      <c r="B140" s="58">
        <f>IFERROR(VLOOKUP(C140,学会NO!$A$1:$B$136,2,FALSE),"")</f>
        <v>710</v>
      </c>
      <c r="C140" s="59" t="s">
        <v>238</v>
      </c>
      <c r="D140" s="60">
        <v>710102</v>
      </c>
      <c r="E140" s="61" t="s">
        <v>421</v>
      </c>
      <c r="F140" s="62" t="str">
        <f>IFERROR(VLOOKUP(E140,値一覧!$K$1:$L$15,2,FALSE),"")</f>
        <v>医学管理等</v>
      </c>
      <c r="G140" s="71" t="s">
        <v>680</v>
      </c>
      <c r="H140" s="72" t="s">
        <v>397</v>
      </c>
      <c r="I140" s="73"/>
      <c r="J140" s="74"/>
      <c r="K140" s="75"/>
      <c r="L140" s="76"/>
    </row>
    <row r="141" spans="1:12" s="36" customFormat="1" ht="50.25" customHeight="1" x14ac:dyDescent="0.15">
      <c r="A141" s="57">
        <v>136</v>
      </c>
      <c r="B141" s="58">
        <f>IFERROR(VLOOKUP(C141,学会NO!$A$1:$B$136,2,FALSE),"")</f>
        <v>713</v>
      </c>
      <c r="C141" s="59" t="s">
        <v>92</v>
      </c>
      <c r="D141" s="60">
        <v>713101</v>
      </c>
      <c r="E141" s="61" t="s">
        <v>410</v>
      </c>
      <c r="F141" s="62" t="str">
        <f>IFERROR(VLOOKUP(E141,値一覧!$K$1:$L$15,2,FALSE),"")</f>
        <v>病理診断</v>
      </c>
      <c r="G141" s="71" t="s">
        <v>968</v>
      </c>
      <c r="H141" s="72" t="s">
        <v>994</v>
      </c>
      <c r="I141" s="73"/>
      <c r="J141" s="74"/>
      <c r="K141" s="75"/>
      <c r="L141" s="76"/>
    </row>
    <row r="142" spans="1:12" s="36" customFormat="1" ht="49.5" customHeight="1" x14ac:dyDescent="0.15">
      <c r="A142" s="57">
        <v>137</v>
      </c>
      <c r="B142" s="58">
        <f>IFERROR(VLOOKUP(C142,学会NO!$A$1:$B$136,2,FALSE),"")</f>
        <v>713</v>
      </c>
      <c r="C142" s="59" t="s">
        <v>92</v>
      </c>
      <c r="D142" s="60">
        <v>713102</v>
      </c>
      <c r="E142" s="61" t="s">
        <v>410</v>
      </c>
      <c r="F142" s="62" t="str">
        <f>IFERROR(VLOOKUP(E142,値一覧!$K$1:$L$15,2,FALSE),"")</f>
        <v>病理診断</v>
      </c>
      <c r="G142" s="71" t="s">
        <v>688</v>
      </c>
      <c r="H142" s="72" t="s">
        <v>994</v>
      </c>
      <c r="I142" s="73"/>
      <c r="J142" s="74"/>
      <c r="K142" s="75"/>
      <c r="L142" s="76"/>
    </row>
    <row r="143" spans="1:12" s="36" customFormat="1" ht="50.1" customHeight="1" x14ac:dyDescent="0.15">
      <c r="A143" s="57">
        <v>138</v>
      </c>
      <c r="B143" s="58">
        <f>IFERROR(VLOOKUP(C143,学会NO!$A$1:$B$136,2,FALSE),"")</f>
        <v>713</v>
      </c>
      <c r="C143" s="59" t="s">
        <v>92</v>
      </c>
      <c r="D143" s="60">
        <v>713103</v>
      </c>
      <c r="E143" s="61" t="s">
        <v>410</v>
      </c>
      <c r="F143" s="62" t="str">
        <f>IFERROR(VLOOKUP(E143,値一覧!$K$1:$L$15,2,FALSE),"")</f>
        <v>病理診断</v>
      </c>
      <c r="G143" s="71" t="s">
        <v>689</v>
      </c>
      <c r="H143" s="72" t="s">
        <v>994</v>
      </c>
      <c r="I143" s="73"/>
      <c r="J143" s="74"/>
      <c r="K143" s="75"/>
      <c r="L143" s="76"/>
    </row>
    <row r="144" spans="1:12" s="36" customFormat="1" ht="50.1" customHeight="1" x14ac:dyDescent="0.15">
      <c r="A144" s="57">
        <v>139</v>
      </c>
      <c r="B144" s="58">
        <f>IFERROR(VLOOKUP(C144,学会NO!$A$1:$B$136,2,FALSE),"")</f>
        <v>713</v>
      </c>
      <c r="C144" s="59" t="s">
        <v>92</v>
      </c>
      <c r="D144" s="60">
        <v>713104</v>
      </c>
      <c r="E144" s="61" t="s">
        <v>410</v>
      </c>
      <c r="F144" s="62" t="str">
        <f>IFERROR(VLOOKUP(E144,値一覧!$K$1:$L$15,2,FALSE),"")</f>
        <v>病理診断</v>
      </c>
      <c r="G144" s="71" t="s">
        <v>690</v>
      </c>
      <c r="H144" s="72" t="s">
        <v>994</v>
      </c>
      <c r="I144" s="73"/>
      <c r="J144" s="74"/>
      <c r="K144" s="75"/>
      <c r="L144" s="76"/>
    </row>
    <row r="145" spans="1:12" s="36" customFormat="1" ht="50.1" customHeight="1" x14ac:dyDescent="0.15">
      <c r="A145" s="57">
        <v>140</v>
      </c>
      <c r="B145" s="58">
        <f>IFERROR(VLOOKUP(C145,学会NO!$A$1:$B$136,2,FALSE),"")</f>
        <v>713</v>
      </c>
      <c r="C145" s="59" t="s">
        <v>92</v>
      </c>
      <c r="D145" s="60">
        <v>713105</v>
      </c>
      <c r="E145" s="61" t="s">
        <v>410</v>
      </c>
      <c r="F145" s="62" t="str">
        <f>IFERROR(VLOOKUP(E145,値一覧!$K$1:$L$15,2,FALSE),"")</f>
        <v>病理診断</v>
      </c>
      <c r="G145" s="71" t="s">
        <v>941</v>
      </c>
      <c r="H145" s="72" t="s">
        <v>994</v>
      </c>
      <c r="I145" s="73"/>
      <c r="J145" s="74"/>
      <c r="K145" s="75"/>
      <c r="L145" s="76"/>
    </row>
    <row r="146" spans="1:12" s="36" customFormat="1" ht="50.1" customHeight="1" x14ac:dyDescent="0.15">
      <c r="A146" s="57">
        <v>141</v>
      </c>
      <c r="B146" s="58">
        <f>IFERROR(VLOOKUP(C146,学会NO!$A$1:$B$136,2,FALSE),"")</f>
        <v>713</v>
      </c>
      <c r="C146" s="59" t="s">
        <v>92</v>
      </c>
      <c r="D146" s="60">
        <v>713106</v>
      </c>
      <c r="E146" s="61" t="s">
        <v>410</v>
      </c>
      <c r="F146" s="62" t="str">
        <f>IFERROR(VLOOKUP(E146,値一覧!$K$1:$L$15,2,FALSE),"")</f>
        <v>病理診断</v>
      </c>
      <c r="G146" s="71" t="s">
        <v>942</v>
      </c>
      <c r="H146" s="72" t="s">
        <v>994</v>
      </c>
      <c r="I146" s="73"/>
      <c r="J146" s="74"/>
      <c r="K146" s="75"/>
      <c r="L146" s="76"/>
    </row>
    <row r="147" spans="1:12" s="36" customFormat="1" ht="50.1" customHeight="1" x14ac:dyDescent="0.15">
      <c r="A147" s="57">
        <v>142</v>
      </c>
      <c r="B147" s="58">
        <f>IFERROR(VLOOKUP(C147,学会NO!$A$1:$B$136,2,FALSE),"")</f>
        <v>714</v>
      </c>
      <c r="C147" s="59" t="s">
        <v>251</v>
      </c>
      <c r="D147" s="60">
        <v>714101</v>
      </c>
      <c r="E147" s="61" t="s">
        <v>421</v>
      </c>
      <c r="F147" s="62" t="str">
        <f>IFERROR(VLOOKUP(E147,値一覧!$K$1:$L$15,2,FALSE),"")</f>
        <v>医学管理等</v>
      </c>
      <c r="G147" s="71" t="s">
        <v>542</v>
      </c>
      <c r="H147" s="72" t="s">
        <v>994</v>
      </c>
      <c r="I147" s="73"/>
      <c r="J147" s="74"/>
      <c r="K147" s="75"/>
      <c r="L147" s="76"/>
    </row>
    <row r="148" spans="1:12" s="36" customFormat="1" ht="50.1" customHeight="1" x14ac:dyDescent="0.15">
      <c r="A148" s="57">
        <v>143</v>
      </c>
      <c r="B148" s="58">
        <f>IFERROR(VLOOKUP(C148,学会NO!$A$1:$B$136,2,FALSE),"")</f>
        <v>714</v>
      </c>
      <c r="C148" s="59" t="s">
        <v>251</v>
      </c>
      <c r="D148" s="60">
        <v>714102</v>
      </c>
      <c r="E148" s="61" t="s">
        <v>421</v>
      </c>
      <c r="F148" s="62" t="str">
        <f>IFERROR(VLOOKUP(E148,値一覧!$K$1:$L$15,2,FALSE),"")</f>
        <v>医学管理等</v>
      </c>
      <c r="G148" s="71" t="s">
        <v>543</v>
      </c>
      <c r="H148" s="72" t="s">
        <v>994</v>
      </c>
      <c r="I148" s="73"/>
      <c r="J148" s="74"/>
      <c r="K148" s="75"/>
      <c r="L148" s="76"/>
    </row>
    <row r="149" spans="1:12" s="36" customFormat="1" ht="66" x14ac:dyDescent="0.15">
      <c r="A149" s="57">
        <v>144</v>
      </c>
      <c r="B149" s="58">
        <f>IFERROR(VLOOKUP(C149,学会NO!$A$1:$B$136,2,FALSE),"")</f>
        <v>715</v>
      </c>
      <c r="C149" s="59" t="s">
        <v>128</v>
      </c>
      <c r="D149" s="60">
        <v>715101</v>
      </c>
      <c r="E149" s="61" t="s">
        <v>421</v>
      </c>
      <c r="F149" s="62" t="str">
        <f>IFERROR(VLOOKUP(E149,値一覧!$K$1:$L$15,2,FALSE),"")</f>
        <v>医学管理等</v>
      </c>
      <c r="G149" s="71" t="s">
        <v>456</v>
      </c>
      <c r="H149" s="72" t="s">
        <v>990</v>
      </c>
      <c r="I149" s="73" t="s">
        <v>1049</v>
      </c>
      <c r="J149" s="74" t="s">
        <v>1091</v>
      </c>
      <c r="K149" s="75" t="s">
        <v>1093</v>
      </c>
      <c r="L149" s="76" t="s">
        <v>1092</v>
      </c>
    </row>
    <row r="150" spans="1:12" s="36" customFormat="1" ht="50.1" customHeight="1" x14ac:dyDescent="0.15">
      <c r="A150" s="57">
        <v>145</v>
      </c>
      <c r="B150" s="58">
        <f>IFERROR(VLOOKUP(C150,学会NO!$A$1:$B$136,2,FALSE),"")</f>
        <v>715</v>
      </c>
      <c r="C150" s="59" t="s">
        <v>128</v>
      </c>
      <c r="D150" s="60">
        <v>715102</v>
      </c>
      <c r="E150" s="61" t="s">
        <v>421</v>
      </c>
      <c r="F150" s="62" t="str">
        <f>IFERROR(VLOOKUP(E150,値一覧!$K$1:$L$15,2,FALSE),"")</f>
        <v>医学管理等</v>
      </c>
      <c r="G150" s="71" t="s">
        <v>457</v>
      </c>
      <c r="H150" s="72" t="s">
        <v>994</v>
      </c>
      <c r="I150" s="73"/>
      <c r="J150" s="74"/>
      <c r="K150" s="75"/>
      <c r="L150" s="76"/>
    </row>
    <row r="151" spans="1:12" s="36" customFormat="1" ht="50.1" customHeight="1" x14ac:dyDescent="0.15">
      <c r="A151" s="57">
        <v>146</v>
      </c>
      <c r="B151" s="58">
        <f>IFERROR(VLOOKUP(C151,学会NO!$A$1:$B$136,2,FALSE),"")</f>
        <v>715</v>
      </c>
      <c r="C151" s="59" t="s">
        <v>128</v>
      </c>
      <c r="D151" s="60">
        <v>715103</v>
      </c>
      <c r="E151" s="61" t="s">
        <v>421</v>
      </c>
      <c r="F151" s="62" t="str">
        <f>IFERROR(VLOOKUP(E151,値一覧!$K$1:$L$15,2,FALSE),"")</f>
        <v>医学管理等</v>
      </c>
      <c r="G151" s="71" t="s">
        <v>458</v>
      </c>
      <c r="H151" s="72" t="s">
        <v>994</v>
      </c>
      <c r="I151" s="73"/>
      <c r="J151" s="74"/>
      <c r="K151" s="75"/>
      <c r="L151" s="76"/>
    </row>
    <row r="152" spans="1:12" s="36" customFormat="1" ht="50.1" customHeight="1" x14ac:dyDescent="0.15">
      <c r="A152" s="57">
        <v>147</v>
      </c>
      <c r="B152" s="58">
        <f>IFERROR(VLOOKUP(C152,学会NO!$A$1:$B$136,2,FALSE),"")</f>
        <v>718</v>
      </c>
      <c r="C152" s="59" t="s">
        <v>241</v>
      </c>
      <c r="D152" s="60">
        <v>718101</v>
      </c>
      <c r="E152" s="61" t="s">
        <v>399</v>
      </c>
      <c r="F152" s="62" t="str">
        <f>IFERROR(VLOOKUP(E152,値一覧!$K$1:$L$15,2,FALSE),"")</f>
        <v>検査</v>
      </c>
      <c r="G152" s="71" t="s">
        <v>692</v>
      </c>
      <c r="H152" s="72" t="s">
        <v>994</v>
      </c>
      <c r="I152" s="73"/>
      <c r="J152" s="74"/>
      <c r="K152" s="75"/>
      <c r="L152" s="76"/>
    </row>
    <row r="153" spans="1:12" s="36" customFormat="1" ht="50.1" customHeight="1" x14ac:dyDescent="0.15">
      <c r="A153" s="57">
        <v>148</v>
      </c>
      <c r="B153" s="58">
        <f>IFERROR(VLOOKUP(C153,学会NO!$A$1:$B$136,2,FALSE),"")</f>
        <v>718</v>
      </c>
      <c r="C153" s="59" t="s">
        <v>241</v>
      </c>
      <c r="D153" s="60">
        <v>718102</v>
      </c>
      <c r="E153" s="61" t="s">
        <v>399</v>
      </c>
      <c r="F153" s="62" t="str">
        <f>IFERROR(VLOOKUP(E153,値一覧!$K$1:$L$15,2,FALSE),"")</f>
        <v>検査</v>
      </c>
      <c r="G153" s="71" t="s">
        <v>693</v>
      </c>
      <c r="H153" s="72" t="s">
        <v>994</v>
      </c>
      <c r="I153" s="73"/>
      <c r="J153" s="74"/>
      <c r="K153" s="75"/>
      <c r="L153" s="76"/>
    </row>
    <row r="154" spans="1:12" s="36" customFormat="1" ht="50.1" customHeight="1" x14ac:dyDescent="0.15">
      <c r="A154" s="57">
        <v>149</v>
      </c>
      <c r="B154" s="58">
        <f>IFERROR(VLOOKUP(C154,学会NO!$A$1:$B$136,2,FALSE),"")</f>
        <v>718</v>
      </c>
      <c r="C154" s="59" t="s">
        <v>241</v>
      </c>
      <c r="D154" s="60">
        <v>718103</v>
      </c>
      <c r="E154" s="61" t="s">
        <v>399</v>
      </c>
      <c r="F154" s="62" t="str">
        <f>IFERROR(VLOOKUP(E154,値一覧!$K$1:$L$15,2,FALSE),"")</f>
        <v>検査</v>
      </c>
      <c r="G154" s="71" t="s">
        <v>694</v>
      </c>
      <c r="H154" s="72" t="s">
        <v>994</v>
      </c>
      <c r="I154" s="73"/>
      <c r="J154" s="74"/>
      <c r="K154" s="75"/>
      <c r="L154" s="76"/>
    </row>
    <row r="155" spans="1:12" s="36" customFormat="1" ht="50.1" customHeight="1" x14ac:dyDescent="0.15">
      <c r="A155" s="57">
        <v>150</v>
      </c>
      <c r="B155" s="58">
        <f>IFERROR(VLOOKUP(C155,学会NO!$A$1:$B$136,2,FALSE),"")</f>
        <v>718</v>
      </c>
      <c r="C155" s="59" t="s">
        <v>241</v>
      </c>
      <c r="D155" s="60">
        <v>718104</v>
      </c>
      <c r="E155" s="61" t="s">
        <v>399</v>
      </c>
      <c r="F155" s="62" t="str">
        <f>IFERROR(VLOOKUP(E155,値一覧!$K$1:$L$15,2,FALSE),"")</f>
        <v>検査</v>
      </c>
      <c r="G155" s="71" t="s">
        <v>695</v>
      </c>
      <c r="H155" s="72" t="s">
        <v>994</v>
      </c>
      <c r="I155" s="73"/>
      <c r="J155" s="74"/>
      <c r="K155" s="75"/>
      <c r="L155" s="76"/>
    </row>
    <row r="156" spans="1:12" s="36" customFormat="1" ht="50.1" customHeight="1" x14ac:dyDescent="0.15">
      <c r="A156" s="57">
        <v>151</v>
      </c>
      <c r="B156" s="58">
        <f>IFERROR(VLOOKUP(C156,学会NO!$A$1:$B$136,2,FALSE),"")</f>
        <v>718</v>
      </c>
      <c r="C156" s="59" t="s">
        <v>241</v>
      </c>
      <c r="D156" s="60">
        <v>718105</v>
      </c>
      <c r="E156" s="61" t="s">
        <v>399</v>
      </c>
      <c r="F156" s="62" t="str">
        <f>IFERROR(VLOOKUP(E156,値一覧!$K$1:$L$15,2,FALSE),"")</f>
        <v>検査</v>
      </c>
      <c r="G156" s="71" t="s">
        <v>696</v>
      </c>
      <c r="H156" s="72" t="s">
        <v>994</v>
      </c>
      <c r="I156" s="73"/>
      <c r="J156" s="74"/>
      <c r="K156" s="75"/>
      <c r="L156" s="76"/>
    </row>
    <row r="157" spans="1:12" s="36" customFormat="1" ht="50.1" customHeight="1" x14ac:dyDescent="0.15">
      <c r="A157" s="57">
        <v>152</v>
      </c>
      <c r="B157" s="58">
        <f>IFERROR(VLOOKUP(C157,学会NO!$A$1:$B$136,2,FALSE),"")</f>
        <v>720</v>
      </c>
      <c r="C157" s="59" t="s">
        <v>91</v>
      </c>
      <c r="D157" s="60">
        <v>720101</v>
      </c>
      <c r="E157" s="61" t="s">
        <v>460</v>
      </c>
      <c r="F157" s="62" t="str">
        <f>IFERROR(VLOOKUP(E157,値一覧!$K$1:$L$15,2,FALSE),"")</f>
        <v>放射線治療</v>
      </c>
      <c r="G157" s="71" t="s">
        <v>951</v>
      </c>
      <c r="H157" s="72" t="s">
        <v>994</v>
      </c>
      <c r="I157" s="73"/>
      <c r="J157" s="74"/>
      <c r="K157" s="75"/>
      <c r="L157" s="76"/>
    </row>
    <row r="158" spans="1:12" s="36" customFormat="1" ht="99.75" customHeight="1" x14ac:dyDescent="0.15">
      <c r="A158" s="57">
        <v>153</v>
      </c>
      <c r="B158" s="58">
        <f>IFERROR(VLOOKUP(C158,学会NO!$A$1:$B$136,2,FALSE),"")</f>
        <v>720</v>
      </c>
      <c r="C158" s="59" t="s">
        <v>91</v>
      </c>
      <c r="D158" s="60">
        <v>720102</v>
      </c>
      <c r="E158" s="61" t="s">
        <v>460</v>
      </c>
      <c r="F158" s="62" t="str">
        <f>IFERROR(VLOOKUP(E158,値一覧!$K$1:$L$15,2,FALSE),"")</f>
        <v>放射線治療</v>
      </c>
      <c r="G158" s="71" t="s">
        <v>828</v>
      </c>
      <c r="H158" s="72" t="s">
        <v>994</v>
      </c>
      <c r="I158" s="73"/>
      <c r="J158" s="74"/>
      <c r="K158" s="75"/>
      <c r="L158" s="76"/>
    </row>
    <row r="159" spans="1:12" s="36" customFormat="1" ht="50.1" customHeight="1" x14ac:dyDescent="0.15">
      <c r="A159" s="57">
        <v>154</v>
      </c>
      <c r="B159" s="58">
        <f>IFERROR(VLOOKUP(C159,学会NO!$A$1:$B$136,2,FALSE),"")</f>
        <v>720</v>
      </c>
      <c r="C159" s="59" t="s">
        <v>91</v>
      </c>
      <c r="D159" s="60">
        <v>720103</v>
      </c>
      <c r="E159" s="61" t="s">
        <v>460</v>
      </c>
      <c r="F159" s="62" t="str">
        <f>IFERROR(VLOOKUP(E159,値一覧!$K$1:$L$15,2,FALSE),"")</f>
        <v>放射線治療</v>
      </c>
      <c r="G159" s="71" t="s">
        <v>832</v>
      </c>
      <c r="H159" s="72" t="s">
        <v>994</v>
      </c>
      <c r="I159" s="73"/>
      <c r="J159" s="74"/>
      <c r="K159" s="75"/>
      <c r="L159" s="76"/>
    </row>
    <row r="160" spans="1:12" s="36" customFormat="1" ht="88.5" customHeight="1" x14ac:dyDescent="0.15">
      <c r="A160" s="57">
        <v>155</v>
      </c>
      <c r="B160" s="58">
        <f>IFERROR(VLOOKUP(C160,学会NO!$A$1:$B$136,2,FALSE),"")</f>
        <v>720</v>
      </c>
      <c r="C160" s="59" t="s">
        <v>91</v>
      </c>
      <c r="D160" s="60">
        <v>720104</v>
      </c>
      <c r="E160" s="61" t="s">
        <v>460</v>
      </c>
      <c r="F160" s="62" t="str">
        <f>IFERROR(VLOOKUP(E160,値一覧!$K$1:$L$15,2,FALSE),"")</f>
        <v>放射線治療</v>
      </c>
      <c r="G160" s="71" t="s">
        <v>952</v>
      </c>
      <c r="H160" s="72" t="s">
        <v>994</v>
      </c>
      <c r="I160" s="73"/>
      <c r="J160" s="74"/>
      <c r="K160" s="75"/>
      <c r="L160" s="76"/>
    </row>
    <row r="161" spans="1:12" s="36" customFormat="1" ht="50.1" customHeight="1" x14ac:dyDescent="0.15">
      <c r="A161" s="57">
        <v>156</v>
      </c>
      <c r="B161" s="58">
        <f>IFERROR(VLOOKUP(C161,学会NO!$A$1:$B$136,2,FALSE),"")</f>
        <v>720</v>
      </c>
      <c r="C161" s="59" t="s">
        <v>91</v>
      </c>
      <c r="D161" s="60">
        <v>720105</v>
      </c>
      <c r="E161" s="61" t="s">
        <v>460</v>
      </c>
      <c r="F161" s="62" t="str">
        <f>IFERROR(VLOOKUP(E161,値一覧!$K$1:$L$15,2,FALSE),"")</f>
        <v>放射線治療</v>
      </c>
      <c r="G161" s="71" t="s">
        <v>953</v>
      </c>
      <c r="H161" s="72" t="s">
        <v>994</v>
      </c>
      <c r="I161" s="73"/>
      <c r="J161" s="74"/>
      <c r="K161" s="75"/>
      <c r="L161" s="76"/>
    </row>
    <row r="162" spans="1:12" s="36" customFormat="1" ht="50.1" customHeight="1" x14ac:dyDescent="0.15">
      <c r="A162" s="57">
        <v>157</v>
      </c>
      <c r="B162" s="58">
        <f>IFERROR(VLOOKUP(C162,学会NO!$A$1:$B$136,2,FALSE),"")</f>
        <v>720</v>
      </c>
      <c r="C162" s="59" t="s">
        <v>91</v>
      </c>
      <c r="D162" s="60">
        <v>720106</v>
      </c>
      <c r="E162" s="61" t="s">
        <v>460</v>
      </c>
      <c r="F162" s="62" t="str">
        <f>IFERROR(VLOOKUP(E162,値一覧!$K$1:$L$15,2,FALSE),"")</f>
        <v>放射線治療</v>
      </c>
      <c r="G162" s="71" t="s">
        <v>954</v>
      </c>
      <c r="H162" s="72" t="s">
        <v>994</v>
      </c>
      <c r="I162" s="73"/>
      <c r="J162" s="74"/>
      <c r="K162" s="75"/>
      <c r="L162" s="76"/>
    </row>
    <row r="163" spans="1:12" s="36" customFormat="1" ht="50.1" customHeight="1" x14ac:dyDescent="0.15">
      <c r="A163" s="57">
        <v>158</v>
      </c>
      <c r="B163" s="58">
        <f>IFERROR(VLOOKUP(C163,学会NO!$A$1:$B$136,2,FALSE),"")</f>
        <v>720</v>
      </c>
      <c r="C163" s="59" t="s">
        <v>91</v>
      </c>
      <c r="D163" s="60">
        <v>720107</v>
      </c>
      <c r="E163" s="61" t="s">
        <v>460</v>
      </c>
      <c r="F163" s="62" t="str">
        <f>IFERROR(VLOOKUP(E163,値一覧!$K$1:$L$15,2,FALSE),"")</f>
        <v>放射線治療</v>
      </c>
      <c r="G163" s="71" t="s">
        <v>829</v>
      </c>
      <c r="H163" s="72" t="s">
        <v>994</v>
      </c>
      <c r="I163" s="73"/>
      <c r="J163" s="74"/>
      <c r="K163" s="75"/>
      <c r="L163" s="76"/>
    </row>
    <row r="164" spans="1:12" s="36" customFormat="1" ht="50.1" customHeight="1" x14ac:dyDescent="0.15">
      <c r="A164" s="57">
        <v>159</v>
      </c>
      <c r="B164" s="58">
        <f>IFERROR(VLOOKUP(C164,学会NO!$A$1:$B$136,2,FALSE),"")</f>
        <v>720</v>
      </c>
      <c r="C164" s="59" t="s">
        <v>91</v>
      </c>
      <c r="D164" s="60">
        <v>720108</v>
      </c>
      <c r="E164" s="61" t="s">
        <v>460</v>
      </c>
      <c r="F164" s="62" t="str">
        <f>IFERROR(VLOOKUP(E164,値一覧!$K$1:$L$15,2,FALSE),"")</f>
        <v>放射線治療</v>
      </c>
      <c r="G164" s="71" t="s">
        <v>833</v>
      </c>
      <c r="H164" s="72" t="s">
        <v>994</v>
      </c>
      <c r="I164" s="73"/>
      <c r="J164" s="74"/>
      <c r="K164" s="75"/>
      <c r="L164" s="76"/>
    </row>
    <row r="165" spans="1:12" s="36" customFormat="1" ht="50.1" customHeight="1" x14ac:dyDescent="0.15">
      <c r="A165" s="57">
        <v>160</v>
      </c>
      <c r="B165" s="58">
        <f>IFERROR(VLOOKUP(C165,学会NO!$A$1:$B$136,2,FALSE),"")</f>
        <v>720</v>
      </c>
      <c r="C165" s="59" t="s">
        <v>91</v>
      </c>
      <c r="D165" s="60">
        <v>720109</v>
      </c>
      <c r="E165" s="61" t="s">
        <v>460</v>
      </c>
      <c r="F165" s="62" t="str">
        <f>IFERROR(VLOOKUP(E165,値一覧!$K$1:$L$15,2,FALSE),"")</f>
        <v>放射線治療</v>
      </c>
      <c r="G165" s="71" t="s">
        <v>966</v>
      </c>
      <c r="H165" s="72" t="s">
        <v>994</v>
      </c>
      <c r="I165" s="73"/>
      <c r="J165" s="74"/>
      <c r="K165" s="75"/>
      <c r="L165" s="76"/>
    </row>
    <row r="166" spans="1:12" s="36" customFormat="1" ht="54.75" customHeight="1" x14ac:dyDescent="0.15">
      <c r="A166" s="57">
        <v>161</v>
      </c>
      <c r="B166" s="58">
        <f>IFERROR(VLOOKUP(C166,学会NO!$A$1:$B$136,2,FALSE),"")</f>
        <v>720</v>
      </c>
      <c r="C166" s="59" t="s">
        <v>91</v>
      </c>
      <c r="D166" s="60">
        <v>720110</v>
      </c>
      <c r="E166" s="61" t="s">
        <v>460</v>
      </c>
      <c r="F166" s="62" t="str">
        <f>IFERROR(VLOOKUP(E166,値一覧!$K$1:$L$15,2,FALSE),"")</f>
        <v>放射線治療</v>
      </c>
      <c r="G166" s="71" t="s">
        <v>830</v>
      </c>
      <c r="H166" s="72" t="s">
        <v>994</v>
      </c>
      <c r="I166" s="73"/>
      <c r="J166" s="74"/>
      <c r="K166" s="75"/>
      <c r="L166" s="76"/>
    </row>
    <row r="167" spans="1:12" s="36" customFormat="1" ht="50.1" customHeight="1" x14ac:dyDescent="0.15">
      <c r="A167" s="57">
        <v>162</v>
      </c>
      <c r="B167" s="58">
        <f>IFERROR(VLOOKUP(C167,学会NO!$A$1:$B$136,2,FALSE),"")</f>
        <v>720</v>
      </c>
      <c r="C167" s="59" t="s">
        <v>91</v>
      </c>
      <c r="D167" s="60">
        <v>720111</v>
      </c>
      <c r="E167" s="61" t="s">
        <v>460</v>
      </c>
      <c r="F167" s="62" t="str">
        <f>IFERROR(VLOOKUP(E167,値一覧!$K$1:$L$15,2,FALSE),"")</f>
        <v>放射線治療</v>
      </c>
      <c r="G167" s="71" t="s">
        <v>831</v>
      </c>
      <c r="H167" s="72" t="s">
        <v>994</v>
      </c>
      <c r="I167" s="73"/>
      <c r="J167" s="74"/>
      <c r="K167" s="75"/>
      <c r="L167" s="76"/>
    </row>
    <row r="168" spans="1:12" s="36" customFormat="1" ht="55.5" customHeight="1" x14ac:dyDescent="0.15">
      <c r="A168" s="57">
        <v>163</v>
      </c>
      <c r="B168" s="58">
        <f>IFERROR(VLOOKUP(C168,学会NO!$A$1:$B$136,2,FALSE),"")</f>
        <v>722</v>
      </c>
      <c r="C168" s="59" t="s">
        <v>139</v>
      </c>
      <c r="D168" s="60">
        <v>722101</v>
      </c>
      <c r="E168" s="61" t="s">
        <v>411</v>
      </c>
      <c r="F168" s="62" t="str">
        <f>IFERROR(VLOOKUP(E168,値一覧!$K$1:$L$15,2,FALSE),"")</f>
        <v>手術</v>
      </c>
      <c r="G168" s="71" t="s">
        <v>923</v>
      </c>
      <c r="H168" s="72" t="s">
        <v>994</v>
      </c>
      <c r="I168" s="73"/>
      <c r="J168" s="74"/>
      <c r="K168" s="75"/>
      <c r="L168" s="76"/>
    </row>
    <row r="169" spans="1:12" s="36" customFormat="1" ht="50.1" customHeight="1" x14ac:dyDescent="0.15">
      <c r="A169" s="57">
        <v>164</v>
      </c>
      <c r="B169" s="58">
        <f>IFERROR(VLOOKUP(C169,学会NO!$A$1:$B$136,2,FALSE),"")</f>
        <v>722</v>
      </c>
      <c r="C169" s="59" t="s">
        <v>139</v>
      </c>
      <c r="D169" s="60">
        <v>722102</v>
      </c>
      <c r="E169" s="61" t="s">
        <v>411</v>
      </c>
      <c r="F169" s="62" t="str">
        <f>IFERROR(VLOOKUP(E169,値一覧!$K$1:$L$15,2,FALSE),"")</f>
        <v>手術</v>
      </c>
      <c r="G169" s="71" t="s">
        <v>924</v>
      </c>
      <c r="H169" s="72" t="s">
        <v>994</v>
      </c>
      <c r="I169" s="73"/>
      <c r="J169" s="74"/>
      <c r="K169" s="75"/>
      <c r="L169" s="76"/>
    </row>
    <row r="170" spans="1:12" s="36" customFormat="1" ht="49.5" x14ac:dyDescent="0.15">
      <c r="A170" s="57">
        <v>165</v>
      </c>
      <c r="B170" s="58">
        <f>IFERROR(VLOOKUP(C170,学会NO!$A$1:$B$136,2,FALSE),"")</f>
        <v>722</v>
      </c>
      <c r="C170" s="59" t="s">
        <v>139</v>
      </c>
      <c r="D170" s="60">
        <v>722103</v>
      </c>
      <c r="E170" s="61" t="s">
        <v>411</v>
      </c>
      <c r="F170" s="62" t="str">
        <f>IFERROR(VLOOKUP(E170,値一覧!$K$1:$L$15,2,FALSE),"")</f>
        <v>手術</v>
      </c>
      <c r="G170" s="71" t="s">
        <v>925</v>
      </c>
      <c r="H170" s="72" t="s">
        <v>1000</v>
      </c>
      <c r="I170" s="73" t="s">
        <v>1031</v>
      </c>
      <c r="J170" s="74" t="s">
        <v>1167</v>
      </c>
      <c r="K170" s="75" t="s">
        <v>1168</v>
      </c>
      <c r="L170" s="76"/>
    </row>
    <row r="171" spans="1:12" s="36" customFormat="1" ht="49.5" customHeight="1" x14ac:dyDescent="0.15">
      <c r="A171" s="57">
        <v>166</v>
      </c>
      <c r="B171" s="58">
        <f>IFERROR(VLOOKUP(C171,学会NO!$A$1:$B$136,2,FALSE),"")</f>
        <v>722</v>
      </c>
      <c r="C171" s="59" t="s">
        <v>139</v>
      </c>
      <c r="D171" s="60">
        <v>722104</v>
      </c>
      <c r="E171" s="61" t="s">
        <v>399</v>
      </c>
      <c r="F171" s="62" t="str">
        <f>IFERROR(VLOOKUP(E171,値一覧!$K$1:$L$15,2,FALSE),"")</f>
        <v>検査</v>
      </c>
      <c r="G171" s="71" t="s">
        <v>926</v>
      </c>
      <c r="H171" s="72" t="s">
        <v>994</v>
      </c>
      <c r="I171" s="73"/>
      <c r="J171" s="74"/>
      <c r="K171" s="75"/>
      <c r="L171" s="76"/>
    </row>
    <row r="172" spans="1:12" s="36" customFormat="1" ht="57" customHeight="1" x14ac:dyDescent="0.15">
      <c r="A172" s="57">
        <v>167</v>
      </c>
      <c r="B172" s="58">
        <f>IFERROR(VLOOKUP(C172,学会NO!$A$1:$B$136,2,FALSE),"")</f>
        <v>722</v>
      </c>
      <c r="C172" s="59" t="s">
        <v>139</v>
      </c>
      <c r="D172" s="60">
        <v>722105</v>
      </c>
      <c r="E172" s="61" t="s">
        <v>459</v>
      </c>
      <c r="F172" s="62" t="str">
        <f>IFERROR(VLOOKUP(E172,値一覧!$K$1:$L$15,2,FALSE),"")</f>
        <v>在宅医療</v>
      </c>
      <c r="G172" s="71" t="s">
        <v>927</v>
      </c>
      <c r="H172" s="72" t="s">
        <v>994</v>
      </c>
      <c r="I172" s="73"/>
      <c r="J172" s="74"/>
      <c r="K172" s="75"/>
      <c r="L172" s="76"/>
    </row>
    <row r="173" spans="1:12" s="36" customFormat="1" ht="50.1" customHeight="1" x14ac:dyDescent="0.15">
      <c r="A173" s="57">
        <v>168</v>
      </c>
      <c r="B173" s="58">
        <f>IFERROR(VLOOKUP(C173,学会NO!$A$1:$B$136,2,FALSE),"")</f>
        <v>722</v>
      </c>
      <c r="C173" s="59" t="s">
        <v>139</v>
      </c>
      <c r="D173" s="60">
        <v>722106</v>
      </c>
      <c r="E173" s="61" t="s">
        <v>421</v>
      </c>
      <c r="F173" s="62" t="str">
        <f>IFERROR(VLOOKUP(E173,値一覧!$K$1:$L$15,2,FALSE),"")</f>
        <v>医学管理等</v>
      </c>
      <c r="G173" s="71" t="s">
        <v>928</v>
      </c>
      <c r="H173" s="72" t="s">
        <v>994</v>
      </c>
      <c r="I173" s="73"/>
      <c r="J173" s="74"/>
      <c r="K173" s="75"/>
      <c r="L173" s="76"/>
    </row>
    <row r="174" spans="1:12" s="36" customFormat="1" ht="50.1" customHeight="1" x14ac:dyDescent="0.15">
      <c r="A174" s="57">
        <v>169</v>
      </c>
      <c r="B174" s="58">
        <f>IFERROR(VLOOKUP(C174,学会NO!$A$1:$B$136,2,FALSE),"")</f>
        <v>723</v>
      </c>
      <c r="C174" s="59" t="s">
        <v>358</v>
      </c>
      <c r="D174" s="60">
        <v>723101</v>
      </c>
      <c r="E174" s="61" t="s">
        <v>421</v>
      </c>
      <c r="F174" s="62" t="str">
        <f>IFERROR(VLOOKUP(E174,値一覧!$K$1:$L$15,2,FALSE),"")</f>
        <v>医学管理等</v>
      </c>
      <c r="G174" s="71" t="s">
        <v>424</v>
      </c>
      <c r="H174" s="72" t="s">
        <v>994</v>
      </c>
      <c r="I174" s="73"/>
      <c r="J174" s="74"/>
      <c r="K174" s="75"/>
      <c r="L174" s="76"/>
    </row>
    <row r="175" spans="1:12" s="36" customFormat="1" ht="50.1" customHeight="1" x14ac:dyDescent="0.15">
      <c r="A175" s="57">
        <v>170</v>
      </c>
      <c r="B175" s="58">
        <f>IFERROR(VLOOKUP(C175,学会NO!$A$1:$B$136,2,FALSE),"")</f>
        <v>724</v>
      </c>
      <c r="C175" s="59" t="s">
        <v>244</v>
      </c>
      <c r="D175" s="60">
        <v>724101</v>
      </c>
      <c r="E175" s="61" t="s">
        <v>399</v>
      </c>
      <c r="F175" s="62" t="str">
        <f>IFERROR(VLOOKUP(E175,値一覧!$K$1:$L$15,2,FALSE),"")</f>
        <v>検査</v>
      </c>
      <c r="G175" s="71" t="s">
        <v>943</v>
      </c>
      <c r="H175" s="72" t="s">
        <v>994</v>
      </c>
      <c r="I175" s="73"/>
      <c r="J175" s="74"/>
      <c r="K175" s="75"/>
      <c r="L175" s="76"/>
    </row>
    <row r="176" spans="1:12" s="36" customFormat="1" ht="50.1" customHeight="1" x14ac:dyDescent="0.15">
      <c r="A176" s="57">
        <v>171</v>
      </c>
      <c r="B176" s="58">
        <f>IFERROR(VLOOKUP(C176,学会NO!$A$1:$B$136,2,FALSE),"")</f>
        <v>725</v>
      </c>
      <c r="C176" s="59" t="s">
        <v>245</v>
      </c>
      <c r="D176" s="60">
        <v>725101</v>
      </c>
      <c r="E176" s="61" t="s">
        <v>423</v>
      </c>
      <c r="F176" s="62" t="str">
        <f>IFERROR(VLOOKUP(E176,値一覧!$K$1:$L$15,2,FALSE),"")</f>
        <v>リハビリテーション</v>
      </c>
      <c r="G176" s="71" t="s">
        <v>686</v>
      </c>
      <c r="H176" s="72" t="s">
        <v>990</v>
      </c>
      <c r="I176" s="73" t="s">
        <v>309</v>
      </c>
      <c r="J176" s="74" t="s">
        <v>1195</v>
      </c>
      <c r="K176" s="75" t="s">
        <v>1196</v>
      </c>
      <c r="L176" s="76"/>
    </row>
    <row r="177" spans="1:12" s="36" customFormat="1" ht="50.1" customHeight="1" x14ac:dyDescent="0.15">
      <c r="A177" s="57">
        <v>172</v>
      </c>
      <c r="B177" s="58">
        <f>IFERROR(VLOOKUP(C177,学会NO!$A$1:$B$136,2,FALSE),"")</f>
        <v>725</v>
      </c>
      <c r="C177" s="59" t="s">
        <v>245</v>
      </c>
      <c r="D177" s="60">
        <v>725102</v>
      </c>
      <c r="E177" s="61" t="s">
        <v>423</v>
      </c>
      <c r="F177" s="62" t="str">
        <f>IFERROR(VLOOKUP(E177,値一覧!$K$1:$L$15,2,FALSE),"")</f>
        <v>リハビリテーション</v>
      </c>
      <c r="G177" s="71" t="s">
        <v>687</v>
      </c>
      <c r="H177" s="72" t="s">
        <v>994</v>
      </c>
      <c r="I177" s="73"/>
      <c r="J177" s="74"/>
      <c r="K177" s="75"/>
      <c r="L177" s="76"/>
    </row>
    <row r="178" spans="1:12" s="36" customFormat="1" ht="50.1" customHeight="1" x14ac:dyDescent="0.15">
      <c r="A178" s="57">
        <v>173</v>
      </c>
      <c r="B178" s="58">
        <f>IFERROR(VLOOKUP(C178,学会NO!$A$1:$B$136,2,FALSE),"")</f>
        <v>726</v>
      </c>
      <c r="C178" s="59" t="s">
        <v>246</v>
      </c>
      <c r="D178" s="60">
        <v>726101</v>
      </c>
      <c r="E178" s="61" t="s">
        <v>410</v>
      </c>
      <c r="F178" s="62" t="str">
        <f>IFERROR(VLOOKUP(E178,値一覧!$K$1:$L$15,2,FALSE),"")</f>
        <v>病理診断</v>
      </c>
      <c r="G178" s="71" t="s">
        <v>684</v>
      </c>
      <c r="H178" s="72" t="s">
        <v>994</v>
      </c>
      <c r="I178" s="73"/>
      <c r="J178" s="74"/>
      <c r="K178" s="75"/>
      <c r="L178" s="76"/>
    </row>
    <row r="179" spans="1:12" s="36" customFormat="1" ht="50.1" customHeight="1" x14ac:dyDescent="0.15">
      <c r="A179" s="57">
        <v>174</v>
      </c>
      <c r="B179" s="58">
        <f>IFERROR(VLOOKUP(C179,学会NO!$A$1:$B$136,2,FALSE),"")</f>
        <v>727</v>
      </c>
      <c r="C179" s="59" t="s">
        <v>247</v>
      </c>
      <c r="D179" s="60">
        <v>727101</v>
      </c>
      <c r="E179" s="61" t="s">
        <v>421</v>
      </c>
      <c r="F179" s="62" t="str">
        <f>IFERROR(VLOOKUP(E179,値一覧!$K$1:$L$15,2,FALSE),"")</f>
        <v>医学管理等</v>
      </c>
      <c r="G179" s="71" t="s">
        <v>722</v>
      </c>
      <c r="H179" s="72" t="s">
        <v>397</v>
      </c>
      <c r="I179" s="73"/>
      <c r="J179" s="74"/>
      <c r="K179" s="75"/>
      <c r="L179" s="76"/>
    </row>
    <row r="180" spans="1:12" s="36" customFormat="1" ht="50.1" customHeight="1" x14ac:dyDescent="0.15">
      <c r="A180" s="57">
        <v>175</v>
      </c>
      <c r="B180" s="58">
        <f>IFERROR(VLOOKUP(C180,学会NO!$A$1:$B$136,2,FALSE),"")</f>
        <v>727</v>
      </c>
      <c r="C180" s="59" t="s">
        <v>247</v>
      </c>
      <c r="D180" s="60">
        <v>727102</v>
      </c>
      <c r="E180" s="61" t="s">
        <v>421</v>
      </c>
      <c r="F180" s="62" t="str">
        <f>IFERROR(VLOOKUP(E180,値一覧!$K$1:$L$15,2,FALSE),"")</f>
        <v>医学管理等</v>
      </c>
      <c r="G180" s="71" t="s">
        <v>723</v>
      </c>
      <c r="H180" s="72" t="s">
        <v>397</v>
      </c>
      <c r="I180" s="73"/>
      <c r="J180" s="74"/>
      <c r="K180" s="75"/>
      <c r="L180" s="76"/>
    </row>
    <row r="181" spans="1:12" s="36" customFormat="1" ht="50.1" customHeight="1" x14ac:dyDescent="0.15">
      <c r="A181" s="57">
        <v>176</v>
      </c>
      <c r="B181" s="58">
        <f>IFERROR(VLOOKUP(C181,学会NO!$A$1:$B$136,2,FALSE),"")</f>
        <v>730</v>
      </c>
      <c r="C181" s="59" t="s">
        <v>248</v>
      </c>
      <c r="D181" s="60">
        <v>730101</v>
      </c>
      <c r="E181" s="61" t="s">
        <v>410</v>
      </c>
      <c r="F181" s="62" t="str">
        <f>IFERROR(VLOOKUP(E181,値一覧!$K$1:$L$15,2,FALSE),"")</f>
        <v>病理診断</v>
      </c>
      <c r="G181" s="71" t="s">
        <v>669</v>
      </c>
      <c r="H181" s="72" t="s">
        <v>994</v>
      </c>
      <c r="I181" s="73"/>
      <c r="J181" s="74"/>
      <c r="K181" s="75"/>
      <c r="L181" s="76"/>
    </row>
    <row r="182" spans="1:12" s="36" customFormat="1" ht="50.1" customHeight="1" x14ac:dyDescent="0.15">
      <c r="A182" s="57">
        <v>177</v>
      </c>
      <c r="B182" s="58">
        <f>IFERROR(VLOOKUP(C182,学会NO!$A$1:$B$136,2,FALSE),"")</f>
        <v>730</v>
      </c>
      <c r="C182" s="59" t="s">
        <v>248</v>
      </c>
      <c r="D182" s="60">
        <v>730102</v>
      </c>
      <c r="E182" s="61" t="s">
        <v>410</v>
      </c>
      <c r="F182" s="62" t="str">
        <f>IFERROR(VLOOKUP(E182,値一覧!$K$1:$L$15,2,FALSE),"")</f>
        <v>病理診断</v>
      </c>
      <c r="G182" s="71" t="s">
        <v>670</v>
      </c>
      <c r="H182" s="72" t="s">
        <v>994</v>
      </c>
      <c r="I182" s="73"/>
      <c r="J182" s="74"/>
      <c r="K182" s="75"/>
      <c r="L182" s="76"/>
    </row>
    <row r="183" spans="1:12" s="36" customFormat="1" ht="50.1" customHeight="1" x14ac:dyDescent="0.15">
      <c r="A183" s="57">
        <v>178</v>
      </c>
      <c r="B183" s="58">
        <f>IFERROR(VLOOKUP(C183,学会NO!$A$1:$B$136,2,FALSE),"")</f>
        <v>731</v>
      </c>
      <c r="C183" s="59" t="s">
        <v>87</v>
      </c>
      <c r="D183" s="60">
        <v>731101</v>
      </c>
      <c r="E183" s="61" t="s">
        <v>399</v>
      </c>
      <c r="F183" s="62" t="str">
        <f>IFERROR(VLOOKUP(E183,値一覧!$K$1:$L$15,2,FALSE),"")</f>
        <v>検査</v>
      </c>
      <c r="G183" s="71" t="s">
        <v>426</v>
      </c>
      <c r="H183" s="72" t="s">
        <v>994</v>
      </c>
      <c r="I183" s="73"/>
      <c r="J183" s="74"/>
      <c r="K183" s="75"/>
      <c r="L183" s="76"/>
    </row>
    <row r="184" spans="1:12" s="36" customFormat="1" ht="50.1" customHeight="1" x14ac:dyDescent="0.15">
      <c r="A184" s="57">
        <v>179</v>
      </c>
      <c r="B184" s="58">
        <f>IFERROR(VLOOKUP(C184,学会NO!$A$1:$B$136,2,FALSE),"")</f>
        <v>733</v>
      </c>
      <c r="C184" s="59" t="s">
        <v>173</v>
      </c>
      <c r="D184" s="60">
        <v>733101</v>
      </c>
      <c r="E184" s="61" t="s">
        <v>421</v>
      </c>
      <c r="F184" s="62" t="str">
        <f>IFERROR(VLOOKUP(E184,値一覧!$K$1:$L$15,2,FALSE),"")</f>
        <v>医学管理等</v>
      </c>
      <c r="G184" s="71" t="s">
        <v>854</v>
      </c>
      <c r="H184" s="72" t="s">
        <v>994</v>
      </c>
      <c r="I184" s="73"/>
      <c r="J184" s="74"/>
      <c r="K184" s="75"/>
      <c r="L184" s="76"/>
    </row>
    <row r="185" spans="1:12" s="36" customFormat="1" ht="50.1" customHeight="1" x14ac:dyDescent="0.15">
      <c r="A185" s="57">
        <v>180</v>
      </c>
      <c r="B185" s="58">
        <f>IFERROR(VLOOKUP(C185,学会NO!$A$1:$B$136,2,FALSE),"")</f>
        <v>733</v>
      </c>
      <c r="C185" s="59" t="s">
        <v>173</v>
      </c>
      <c r="D185" s="60">
        <v>733102</v>
      </c>
      <c r="E185" s="61" t="s">
        <v>421</v>
      </c>
      <c r="F185" s="62" t="str">
        <f>IFERROR(VLOOKUP(E185,値一覧!$K$1:$L$15,2,FALSE),"")</f>
        <v>医学管理等</v>
      </c>
      <c r="G185" s="71" t="s">
        <v>855</v>
      </c>
      <c r="H185" s="72" t="s">
        <v>994</v>
      </c>
      <c r="I185" s="73"/>
      <c r="J185" s="74"/>
      <c r="K185" s="75"/>
      <c r="L185" s="76"/>
    </row>
    <row r="186" spans="1:12" s="36" customFormat="1" ht="50.1" customHeight="1" x14ac:dyDescent="0.15">
      <c r="A186" s="57">
        <v>181</v>
      </c>
      <c r="B186" s="58">
        <f>IFERROR(VLOOKUP(C186,学会NO!$A$1:$B$136,2,FALSE),"")</f>
        <v>733</v>
      </c>
      <c r="C186" s="59" t="s">
        <v>173</v>
      </c>
      <c r="D186" s="60">
        <v>733103</v>
      </c>
      <c r="E186" s="61" t="s">
        <v>421</v>
      </c>
      <c r="F186" s="62" t="str">
        <f>IFERROR(VLOOKUP(E186,値一覧!$K$1:$L$15,2,FALSE),"")</f>
        <v>医学管理等</v>
      </c>
      <c r="G186" s="71" t="s">
        <v>856</v>
      </c>
      <c r="H186" s="72" t="s">
        <v>994</v>
      </c>
      <c r="I186" s="73"/>
      <c r="J186" s="74"/>
      <c r="K186" s="75"/>
      <c r="L186" s="76"/>
    </row>
    <row r="187" spans="1:12" s="36" customFormat="1" ht="70.5" customHeight="1" x14ac:dyDescent="0.15">
      <c r="A187" s="57">
        <v>182</v>
      </c>
      <c r="B187" s="58">
        <f>IFERROR(VLOOKUP(C187,学会NO!$A$1:$B$136,2,FALSE),"")</f>
        <v>734</v>
      </c>
      <c r="C187" s="59" t="s">
        <v>90</v>
      </c>
      <c r="D187" s="60">
        <v>734101</v>
      </c>
      <c r="E187" s="61" t="s">
        <v>399</v>
      </c>
      <c r="F187" s="62" t="str">
        <f>IFERROR(VLOOKUP(E187,値一覧!$K$1:$L$15,2,FALSE),"")</f>
        <v>検査</v>
      </c>
      <c r="G187" s="71" t="s">
        <v>490</v>
      </c>
      <c r="H187" s="72" t="s">
        <v>994</v>
      </c>
      <c r="I187" s="73"/>
      <c r="J187" s="74"/>
      <c r="K187" s="75"/>
      <c r="L187" s="76"/>
    </row>
    <row r="188" spans="1:12" s="36" customFormat="1" ht="50.1" customHeight="1" x14ac:dyDescent="0.15">
      <c r="A188" s="57">
        <v>183</v>
      </c>
      <c r="B188" s="58">
        <f>IFERROR(VLOOKUP(C188,学会NO!$A$1:$B$136,2,FALSE),"")</f>
        <v>734</v>
      </c>
      <c r="C188" s="59" t="s">
        <v>90</v>
      </c>
      <c r="D188" s="60">
        <v>734102</v>
      </c>
      <c r="E188" s="61" t="s">
        <v>480</v>
      </c>
      <c r="F188" s="62" t="str">
        <f>IFERROR(VLOOKUP(E188,値一覧!$K$1:$L$15,2,FALSE),"")</f>
        <v>注射</v>
      </c>
      <c r="G188" s="71" t="s">
        <v>491</v>
      </c>
      <c r="H188" s="72" t="s">
        <v>994</v>
      </c>
      <c r="I188" s="73"/>
      <c r="J188" s="74"/>
      <c r="K188" s="75"/>
      <c r="L188" s="76"/>
    </row>
    <row r="189" spans="1:12" s="36" customFormat="1" ht="50.1" customHeight="1" x14ac:dyDescent="0.15">
      <c r="A189" s="57">
        <v>184</v>
      </c>
      <c r="B189" s="58">
        <f>IFERROR(VLOOKUP(C189,学会NO!$A$1:$B$136,2,FALSE),"")</f>
        <v>734</v>
      </c>
      <c r="C189" s="59" t="s">
        <v>90</v>
      </c>
      <c r="D189" s="60">
        <v>734103</v>
      </c>
      <c r="E189" s="61" t="s">
        <v>421</v>
      </c>
      <c r="F189" s="62" t="str">
        <f>IFERROR(VLOOKUP(E189,値一覧!$K$1:$L$15,2,FALSE),"")</f>
        <v>医学管理等</v>
      </c>
      <c r="G189" s="71" t="s">
        <v>492</v>
      </c>
      <c r="H189" s="72" t="s">
        <v>994</v>
      </c>
      <c r="I189" s="73"/>
      <c r="J189" s="74"/>
      <c r="K189" s="75"/>
      <c r="L189" s="76"/>
    </row>
    <row r="190" spans="1:12" s="36" customFormat="1" ht="50.1" customHeight="1" x14ac:dyDescent="0.15">
      <c r="A190" s="57">
        <v>185</v>
      </c>
      <c r="B190" s="58">
        <f>IFERROR(VLOOKUP(C190,学会NO!$A$1:$B$136,2,FALSE),"")</f>
        <v>734</v>
      </c>
      <c r="C190" s="59" t="s">
        <v>90</v>
      </c>
      <c r="D190" s="60">
        <v>734104</v>
      </c>
      <c r="E190" s="61" t="s">
        <v>421</v>
      </c>
      <c r="F190" s="62" t="str">
        <f>IFERROR(VLOOKUP(E190,値一覧!$K$1:$L$15,2,FALSE),"")</f>
        <v>医学管理等</v>
      </c>
      <c r="G190" s="71" t="s">
        <v>493</v>
      </c>
      <c r="H190" s="72" t="s">
        <v>994</v>
      </c>
      <c r="I190" s="73"/>
      <c r="J190" s="74"/>
      <c r="K190" s="75"/>
      <c r="L190" s="76"/>
    </row>
    <row r="191" spans="1:12" s="36" customFormat="1" ht="205.5" customHeight="1" x14ac:dyDescent="0.15">
      <c r="A191" s="57">
        <v>186</v>
      </c>
      <c r="B191" s="58">
        <f>IFERROR(VLOOKUP(C191,学会NO!$A$1:$B$136,2,FALSE),"")</f>
        <v>735</v>
      </c>
      <c r="C191" s="59" t="s">
        <v>97</v>
      </c>
      <c r="D191" s="60">
        <v>735101</v>
      </c>
      <c r="E191" s="61" t="s">
        <v>399</v>
      </c>
      <c r="F191" s="62" t="str">
        <f>IFERROR(VLOOKUP(E191,値一覧!$K$1:$L$15,2,FALSE),"")</f>
        <v>検査</v>
      </c>
      <c r="G191" s="71" t="s">
        <v>494</v>
      </c>
      <c r="H191" s="72" t="s">
        <v>990</v>
      </c>
      <c r="I191" s="73" t="s">
        <v>995</v>
      </c>
      <c r="J191" s="74" t="s">
        <v>1233</v>
      </c>
      <c r="K191" s="75" t="s">
        <v>1234</v>
      </c>
      <c r="L191" s="76" t="s">
        <v>1235</v>
      </c>
    </row>
    <row r="192" spans="1:12" s="36" customFormat="1" ht="50.1" customHeight="1" x14ac:dyDescent="0.15">
      <c r="A192" s="57">
        <v>187</v>
      </c>
      <c r="B192" s="58">
        <f>IFERROR(VLOOKUP(C192,学会NO!$A$1:$B$136,2,FALSE),"")</f>
        <v>735</v>
      </c>
      <c r="C192" s="59" t="s">
        <v>97</v>
      </c>
      <c r="D192" s="60">
        <v>735102</v>
      </c>
      <c r="E192" s="61" t="s">
        <v>399</v>
      </c>
      <c r="F192" s="62" t="str">
        <f>IFERROR(VLOOKUP(E192,値一覧!$K$1:$L$15,2,FALSE),"")</f>
        <v>検査</v>
      </c>
      <c r="G192" s="71" t="s">
        <v>495</v>
      </c>
      <c r="H192" s="72" t="s">
        <v>990</v>
      </c>
      <c r="I192" s="73" t="s">
        <v>995</v>
      </c>
      <c r="J192" s="74" t="s">
        <v>1236</v>
      </c>
      <c r="K192" s="75" t="s">
        <v>1237</v>
      </c>
      <c r="L192" s="76"/>
    </row>
    <row r="193" spans="1:12" s="36" customFormat="1" ht="50.1" customHeight="1" x14ac:dyDescent="0.15">
      <c r="A193" s="57">
        <v>188</v>
      </c>
      <c r="B193" s="58">
        <f>IFERROR(VLOOKUP(C193,学会NO!$A$1:$B$136,2,FALSE),"")</f>
        <v>735</v>
      </c>
      <c r="C193" s="59" t="s">
        <v>97</v>
      </c>
      <c r="D193" s="60">
        <v>735103</v>
      </c>
      <c r="E193" s="61" t="s">
        <v>399</v>
      </c>
      <c r="F193" s="62" t="str">
        <f>IFERROR(VLOOKUP(E193,値一覧!$K$1:$L$15,2,FALSE),"")</f>
        <v>検査</v>
      </c>
      <c r="G193" s="71" t="s">
        <v>862</v>
      </c>
      <c r="H193" s="72" t="s">
        <v>994</v>
      </c>
      <c r="I193" s="73"/>
      <c r="J193" s="74"/>
      <c r="K193" s="75"/>
      <c r="L193" s="76"/>
    </row>
    <row r="194" spans="1:12" s="36" customFormat="1" ht="70.5" customHeight="1" x14ac:dyDescent="0.15">
      <c r="A194" s="57">
        <v>189</v>
      </c>
      <c r="B194" s="58">
        <f>IFERROR(VLOOKUP(C194,学会NO!$A$1:$B$136,2,FALSE),"")</f>
        <v>735</v>
      </c>
      <c r="C194" s="59" t="s">
        <v>97</v>
      </c>
      <c r="D194" s="60">
        <v>735104</v>
      </c>
      <c r="E194" s="61" t="s">
        <v>421</v>
      </c>
      <c r="F194" s="62" t="str">
        <f>IFERROR(VLOOKUP(E194,値一覧!$K$1:$L$15,2,FALSE),"")</f>
        <v>医学管理等</v>
      </c>
      <c r="G194" s="71" t="s">
        <v>496</v>
      </c>
      <c r="H194" s="72" t="s">
        <v>994</v>
      </c>
      <c r="I194" s="73"/>
      <c r="J194" s="74"/>
      <c r="K194" s="75"/>
      <c r="L194" s="76"/>
    </row>
    <row r="195" spans="1:12" s="36" customFormat="1" ht="50.1" customHeight="1" x14ac:dyDescent="0.15">
      <c r="A195" s="57">
        <v>190</v>
      </c>
      <c r="B195" s="58">
        <f>IFERROR(VLOOKUP(C195,学会NO!$A$1:$B$136,2,FALSE),"")</f>
        <v>735</v>
      </c>
      <c r="C195" s="59" t="s">
        <v>97</v>
      </c>
      <c r="D195" s="60">
        <v>735105</v>
      </c>
      <c r="E195" s="61" t="s">
        <v>399</v>
      </c>
      <c r="F195" s="62" t="str">
        <f>IFERROR(VLOOKUP(E195,値一覧!$K$1:$L$15,2,FALSE),"")</f>
        <v>検査</v>
      </c>
      <c r="G195" s="71" t="s">
        <v>497</v>
      </c>
      <c r="H195" s="72" t="s">
        <v>994</v>
      </c>
      <c r="I195" s="73"/>
      <c r="J195" s="74"/>
      <c r="K195" s="75"/>
      <c r="L195" s="76"/>
    </row>
    <row r="196" spans="1:12" s="36" customFormat="1" ht="50.1" customHeight="1" x14ac:dyDescent="0.15">
      <c r="A196" s="57">
        <v>191</v>
      </c>
      <c r="B196" s="58">
        <f>IFERROR(VLOOKUP(C196,学会NO!$A$1:$B$136,2,FALSE),"")</f>
        <v>735</v>
      </c>
      <c r="C196" s="59" t="s">
        <v>97</v>
      </c>
      <c r="D196" s="60">
        <v>735106</v>
      </c>
      <c r="E196" s="61" t="s">
        <v>399</v>
      </c>
      <c r="F196" s="62" t="str">
        <f>IFERROR(VLOOKUP(E196,値一覧!$K$1:$L$15,2,FALSE),"")</f>
        <v>検査</v>
      </c>
      <c r="G196" s="71" t="s">
        <v>498</v>
      </c>
      <c r="H196" s="72" t="s">
        <v>994</v>
      </c>
      <c r="I196" s="73"/>
      <c r="J196" s="74"/>
      <c r="K196" s="75"/>
      <c r="L196" s="76"/>
    </row>
    <row r="197" spans="1:12" s="36" customFormat="1" ht="50.1" customHeight="1" x14ac:dyDescent="0.15">
      <c r="A197" s="57">
        <v>192</v>
      </c>
      <c r="B197" s="58">
        <f>IFERROR(VLOOKUP(C197,学会NO!$A$1:$B$136,2,FALSE),"")</f>
        <v>736</v>
      </c>
      <c r="C197" s="59" t="s">
        <v>249</v>
      </c>
      <c r="D197" s="60">
        <v>736101</v>
      </c>
      <c r="E197" s="61" t="s">
        <v>399</v>
      </c>
      <c r="F197" s="62" t="str">
        <f>IFERROR(VLOOKUP(E197,値一覧!$K$1:$L$15,2,FALSE),"")</f>
        <v>検査</v>
      </c>
      <c r="G197" s="71" t="s">
        <v>673</v>
      </c>
      <c r="H197" s="72" t="s">
        <v>994</v>
      </c>
      <c r="I197" s="73"/>
      <c r="J197" s="74"/>
      <c r="K197" s="75"/>
      <c r="L197" s="76"/>
    </row>
    <row r="198" spans="1:12" s="36" customFormat="1" ht="50.1" customHeight="1" x14ac:dyDescent="0.15">
      <c r="A198" s="57">
        <v>193</v>
      </c>
      <c r="B198" s="58">
        <f>IFERROR(VLOOKUP(C198,学会NO!$A$1:$B$136,2,FALSE),"")</f>
        <v>736</v>
      </c>
      <c r="C198" s="59" t="s">
        <v>249</v>
      </c>
      <c r="D198" s="60">
        <v>736102</v>
      </c>
      <c r="E198" s="61" t="s">
        <v>399</v>
      </c>
      <c r="F198" s="62" t="str">
        <f>IFERROR(VLOOKUP(E198,値一覧!$K$1:$L$15,2,FALSE),"")</f>
        <v>検査</v>
      </c>
      <c r="G198" s="71" t="s">
        <v>674</v>
      </c>
      <c r="H198" s="72" t="s">
        <v>994</v>
      </c>
      <c r="I198" s="73"/>
      <c r="J198" s="74"/>
      <c r="K198" s="75"/>
      <c r="L198" s="76"/>
    </row>
    <row r="199" spans="1:12" s="2" customFormat="1" ht="24.95" customHeight="1" x14ac:dyDescent="0.15">
      <c r="A199" s="63"/>
      <c r="B199" s="63"/>
      <c r="C199" s="64"/>
      <c r="D199" s="63"/>
      <c r="E199" s="63"/>
      <c r="F199" s="63"/>
      <c r="G199" s="65"/>
      <c r="H199" s="63"/>
      <c r="I199" s="63"/>
      <c r="J199" s="63"/>
      <c r="K199" s="65"/>
    </row>
    <row r="200" spans="1:12" s="2" customFormat="1" ht="24.95" customHeight="1" x14ac:dyDescent="0.15">
      <c r="A200" s="63"/>
      <c r="B200" s="63"/>
      <c r="C200" s="64"/>
      <c r="D200" s="63"/>
      <c r="E200" s="63"/>
      <c r="F200" s="63"/>
      <c r="G200" s="65"/>
      <c r="H200" s="63"/>
      <c r="I200" s="63"/>
      <c r="J200" s="63"/>
      <c r="K200" s="65"/>
    </row>
    <row r="201" spans="1:12" s="2" customFormat="1" ht="24.95" customHeight="1" x14ac:dyDescent="0.15">
      <c r="A201" s="63"/>
      <c r="B201" s="63"/>
      <c r="C201" s="64"/>
      <c r="D201" s="63"/>
      <c r="E201" s="63"/>
      <c r="F201" s="63"/>
      <c r="G201" s="65"/>
      <c r="H201" s="63"/>
      <c r="I201" s="63"/>
      <c r="J201" s="63"/>
      <c r="K201" s="65"/>
    </row>
    <row r="202" spans="1:12" s="2" customFormat="1" ht="24.95" customHeight="1" x14ac:dyDescent="0.15">
      <c r="A202" s="63"/>
      <c r="B202" s="63"/>
      <c r="C202" s="64"/>
      <c r="D202" s="63"/>
      <c r="E202" s="63"/>
      <c r="F202" s="63"/>
      <c r="G202" s="65"/>
      <c r="H202" s="63"/>
      <c r="I202" s="63"/>
      <c r="J202" s="63"/>
      <c r="K202" s="65"/>
    </row>
    <row r="203" spans="1:12" s="2" customFormat="1" ht="24.95" customHeight="1" x14ac:dyDescent="0.15">
      <c r="A203" s="63"/>
      <c r="B203" s="63"/>
      <c r="C203" s="64"/>
      <c r="D203" s="63"/>
      <c r="E203" s="63"/>
      <c r="F203" s="63"/>
      <c r="G203" s="65"/>
      <c r="H203" s="63"/>
      <c r="I203" s="63"/>
      <c r="J203" s="63"/>
      <c r="K203" s="65"/>
    </row>
    <row r="204" spans="1:12" s="2" customFormat="1" ht="24.95" customHeight="1" x14ac:dyDescent="0.15">
      <c r="A204" s="63"/>
      <c r="B204" s="63"/>
      <c r="C204" s="64"/>
      <c r="D204" s="63"/>
      <c r="E204" s="63"/>
      <c r="F204" s="63"/>
      <c r="G204" s="65"/>
      <c r="H204" s="63"/>
      <c r="I204" s="63"/>
      <c r="J204" s="63"/>
      <c r="K204" s="65"/>
    </row>
    <row r="205" spans="1:12" s="2" customFormat="1" ht="24.95" customHeight="1" x14ac:dyDescent="0.15">
      <c r="A205" s="63"/>
      <c r="B205" s="63"/>
      <c r="C205" s="64"/>
      <c r="D205" s="63"/>
      <c r="E205" s="63"/>
      <c r="F205" s="63"/>
      <c r="G205" s="65"/>
      <c r="H205" s="63"/>
      <c r="I205" s="63"/>
      <c r="J205" s="63"/>
      <c r="K205" s="65"/>
    </row>
    <row r="206" spans="1:12" s="2" customFormat="1" ht="24.95" customHeight="1" x14ac:dyDescent="0.15">
      <c r="A206" s="63"/>
      <c r="B206" s="63"/>
      <c r="C206" s="64"/>
      <c r="D206" s="63"/>
      <c r="E206" s="63"/>
      <c r="F206" s="63"/>
      <c r="G206" s="65"/>
      <c r="H206" s="63"/>
      <c r="I206" s="63"/>
      <c r="J206" s="63"/>
      <c r="K206" s="65"/>
    </row>
    <row r="207" spans="1:12" s="2" customFormat="1" ht="24.95" customHeight="1" x14ac:dyDescent="0.15">
      <c r="A207" s="63"/>
      <c r="B207" s="63"/>
      <c r="C207" s="64"/>
      <c r="D207" s="63"/>
      <c r="E207" s="63"/>
      <c r="F207" s="63"/>
      <c r="G207" s="65"/>
      <c r="H207" s="63"/>
      <c r="I207" s="63"/>
      <c r="J207" s="63"/>
      <c r="K207" s="65"/>
    </row>
    <row r="208" spans="1:12" s="2" customFormat="1" ht="24.95" customHeight="1" x14ac:dyDescent="0.15">
      <c r="A208" s="63"/>
      <c r="B208" s="63"/>
      <c r="C208" s="64"/>
      <c r="D208" s="63"/>
      <c r="E208" s="63"/>
      <c r="F208" s="63"/>
      <c r="G208" s="65"/>
      <c r="H208" s="63"/>
      <c r="I208" s="63"/>
      <c r="J208" s="63"/>
      <c r="K208" s="65"/>
    </row>
    <row r="209" spans="1:11" s="2" customFormat="1" ht="24.95" customHeight="1" x14ac:dyDescent="0.15">
      <c r="A209" s="63"/>
      <c r="B209" s="63"/>
      <c r="C209" s="64"/>
      <c r="D209" s="63"/>
      <c r="E209" s="63"/>
      <c r="F209" s="63"/>
      <c r="G209" s="65"/>
      <c r="H209" s="63"/>
      <c r="I209" s="63"/>
      <c r="J209" s="63"/>
      <c r="K209" s="65"/>
    </row>
    <row r="210" spans="1:11" s="2" customFormat="1" ht="24.95" customHeight="1" x14ac:dyDescent="0.15">
      <c r="A210" s="63"/>
      <c r="B210" s="63"/>
      <c r="C210" s="64"/>
      <c r="D210" s="63"/>
      <c r="E210" s="63"/>
      <c r="F210" s="63"/>
      <c r="G210" s="65"/>
      <c r="H210" s="63"/>
      <c r="I210" s="63"/>
      <c r="J210" s="63"/>
      <c r="K210" s="65"/>
    </row>
    <row r="211" spans="1:11" s="2" customFormat="1" ht="24.95" customHeight="1" x14ac:dyDescent="0.15">
      <c r="A211" s="63"/>
      <c r="B211" s="63"/>
      <c r="C211" s="64"/>
      <c r="D211" s="63"/>
      <c r="E211" s="63"/>
      <c r="F211" s="63"/>
      <c r="G211" s="65"/>
      <c r="H211" s="63"/>
      <c r="I211" s="63"/>
      <c r="J211" s="63"/>
      <c r="K211" s="65"/>
    </row>
    <row r="212" spans="1:11" s="2" customFormat="1" ht="24.95" customHeight="1" x14ac:dyDescent="0.15">
      <c r="A212" s="63"/>
      <c r="B212" s="63"/>
      <c r="C212" s="64"/>
      <c r="D212" s="63"/>
      <c r="E212" s="63"/>
      <c r="F212" s="63"/>
      <c r="G212" s="65"/>
      <c r="H212" s="63"/>
      <c r="I212" s="63"/>
      <c r="J212" s="63"/>
      <c r="K212" s="65"/>
    </row>
    <row r="213" spans="1:11" s="2" customFormat="1" ht="24.95" customHeight="1" x14ac:dyDescent="0.15">
      <c r="A213" s="63"/>
      <c r="B213" s="63"/>
      <c r="C213" s="64"/>
      <c r="D213" s="63"/>
      <c r="E213" s="63"/>
      <c r="F213" s="63"/>
      <c r="G213" s="65"/>
      <c r="H213" s="63"/>
      <c r="I213" s="63"/>
      <c r="J213" s="63"/>
      <c r="K213" s="65"/>
    </row>
    <row r="214" spans="1:11" s="2" customFormat="1" ht="24.95" customHeight="1" x14ac:dyDescent="0.15">
      <c r="A214" s="63"/>
      <c r="B214" s="63"/>
      <c r="C214" s="64"/>
      <c r="D214" s="63"/>
      <c r="E214" s="63"/>
      <c r="F214" s="63"/>
      <c r="G214" s="65"/>
      <c r="H214" s="63"/>
      <c r="I214" s="63"/>
      <c r="J214" s="63"/>
      <c r="K214" s="65"/>
    </row>
    <row r="215" spans="1:11" ht="24.95" customHeight="1" x14ac:dyDescent="0.15">
      <c r="B215" s="63"/>
      <c r="C215" s="63"/>
      <c r="D215" s="63"/>
      <c r="E215" s="63"/>
      <c r="F215" s="63"/>
      <c r="G215" s="63"/>
      <c r="H215" s="63"/>
      <c r="I215" s="63"/>
      <c r="J215" s="63"/>
      <c r="K215" s="63"/>
    </row>
    <row r="216" spans="1:11" ht="24.95" customHeight="1" x14ac:dyDescent="0.15">
      <c r="B216" s="63"/>
      <c r="C216" s="63"/>
      <c r="D216" s="63"/>
      <c r="E216" s="63"/>
      <c r="F216" s="63"/>
      <c r="G216" s="63"/>
      <c r="H216" s="63"/>
      <c r="I216" s="63"/>
      <c r="J216" s="63"/>
      <c r="K216" s="63"/>
    </row>
    <row r="217" spans="1:11" ht="24.95" customHeight="1" x14ac:dyDescent="0.15">
      <c r="B217" s="63"/>
      <c r="C217" s="63"/>
      <c r="D217" s="63"/>
      <c r="E217" s="63"/>
      <c r="F217" s="63"/>
      <c r="G217" s="63"/>
      <c r="H217" s="63"/>
      <c r="I217" s="63"/>
      <c r="J217" s="63"/>
      <c r="K217" s="63"/>
    </row>
    <row r="218" spans="1:11" ht="24.95" customHeight="1" x14ac:dyDescent="0.15">
      <c r="B218" s="63"/>
      <c r="C218" s="63"/>
      <c r="D218" s="63"/>
      <c r="E218" s="63"/>
      <c r="F218" s="63"/>
      <c r="G218" s="63"/>
      <c r="H218" s="63"/>
      <c r="I218" s="63"/>
      <c r="J218" s="63"/>
      <c r="K218" s="63"/>
    </row>
    <row r="219" spans="1:11" ht="24.95" customHeight="1" x14ac:dyDescent="0.15">
      <c r="B219" s="63"/>
      <c r="C219" s="63"/>
      <c r="D219" s="63"/>
      <c r="E219" s="63"/>
      <c r="F219" s="63"/>
      <c r="G219" s="63"/>
      <c r="H219" s="63"/>
      <c r="I219" s="63"/>
      <c r="J219" s="63"/>
      <c r="K219" s="63"/>
    </row>
    <row r="220" spans="1:11" ht="24.95" customHeight="1" x14ac:dyDescent="0.15">
      <c r="B220" s="63"/>
      <c r="C220" s="63"/>
      <c r="D220" s="63"/>
      <c r="E220" s="63"/>
      <c r="F220" s="63"/>
      <c r="G220" s="63"/>
      <c r="H220" s="63"/>
      <c r="I220" s="63"/>
      <c r="J220" s="63"/>
      <c r="K220" s="63"/>
    </row>
    <row r="221" spans="1:11" ht="24.95" customHeight="1" x14ac:dyDescent="0.15">
      <c r="B221" s="63"/>
      <c r="C221" s="63"/>
      <c r="D221" s="63"/>
      <c r="E221" s="63"/>
      <c r="F221" s="63"/>
      <c r="G221" s="63"/>
      <c r="H221" s="63"/>
      <c r="I221" s="63"/>
      <c r="J221" s="63"/>
      <c r="K221" s="63"/>
    </row>
    <row r="222" spans="1:11" ht="24.95" customHeight="1" x14ac:dyDescent="0.15">
      <c r="B222" s="63"/>
      <c r="C222" s="63"/>
      <c r="D222" s="63"/>
      <c r="E222" s="63"/>
      <c r="F222" s="63"/>
      <c r="G222" s="63"/>
      <c r="H222" s="63"/>
      <c r="I222" s="63"/>
      <c r="J222" s="63"/>
      <c r="K222" s="63"/>
    </row>
    <row r="223" spans="1:11" ht="24.95" customHeight="1" x14ac:dyDescent="0.15">
      <c r="B223" s="63"/>
      <c r="C223" s="63"/>
      <c r="D223" s="63"/>
      <c r="E223" s="63"/>
      <c r="F223" s="63"/>
      <c r="G223" s="63"/>
      <c r="H223" s="63"/>
      <c r="I223" s="63"/>
      <c r="J223" s="63"/>
      <c r="K223" s="63"/>
    </row>
    <row r="224" spans="1:11" ht="24.95" customHeight="1" x14ac:dyDescent="0.15">
      <c r="B224" s="63"/>
      <c r="C224" s="63"/>
      <c r="D224" s="63"/>
      <c r="E224" s="63"/>
      <c r="F224" s="63"/>
      <c r="G224" s="63"/>
      <c r="H224" s="63"/>
      <c r="I224" s="63"/>
      <c r="J224" s="63"/>
      <c r="K224" s="63"/>
    </row>
    <row r="225" spans="2:11" ht="24.95" customHeight="1" x14ac:dyDescent="0.15">
      <c r="B225" s="63"/>
      <c r="C225" s="63"/>
      <c r="D225" s="63"/>
      <c r="E225" s="63"/>
      <c r="F225" s="63"/>
      <c r="G225" s="63"/>
      <c r="H225" s="63"/>
      <c r="I225" s="63"/>
      <c r="J225" s="63"/>
      <c r="K225" s="63"/>
    </row>
    <row r="226" spans="2:11" ht="24.95" customHeight="1" x14ac:dyDescent="0.15">
      <c r="B226" s="63"/>
      <c r="C226" s="63"/>
      <c r="D226" s="63"/>
      <c r="E226" s="63"/>
      <c r="F226" s="63"/>
      <c r="G226" s="63"/>
      <c r="H226" s="63"/>
      <c r="I226" s="63"/>
      <c r="J226" s="63"/>
      <c r="K226" s="63"/>
    </row>
    <row r="227" spans="2:11" ht="24.95" customHeight="1" x14ac:dyDescent="0.15">
      <c r="B227" s="63"/>
      <c r="C227" s="63"/>
      <c r="D227" s="63"/>
      <c r="E227" s="63"/>
      <c r="F227" s="63"/>
      <c r="G227" s="63"/>
      <c r="H227" s="63"/>
      <c r="I227" s="63"/>
      <c r="J227" s="63"/>
      <c r="K227" s="63"/>
    </row>
    <row r="228" spans="2:11" ht="24.95" customHeight="1" x14ac:dyDescent="0.15">
      <c r="B228" s="63"/>
      <c r="C228" s="63"/>
      <c r="D228" s="63"/>
      <c r="E228" s="63"/>
      <c r="F228" s="63"/>
      <c r="G228" s="63"/>
      <c r="H228" s="63"/>
      <c r="I228" s="63"/>
      <c r="J228" s="63"/>
      <c r="K228" s="63"/>
    </row>
    <row r="229" spans="2:11" ht="24.95" customHeight="1" x14ac:dyDescent="0.15">
      <c r="B229" s="63"/>
      <c r="C229" s="63"/>
      <c r="D229" s="63"/>
      <c r="E229" s="63"/>
      <c r="F229" s="63"/>
      <c r="G229" s="63"/>
      <c r="H229" s="63"/>
      <c r="I229" s="63"/>
      <c r="J229" s="63"/>
      <c r="K229" s="63"/>
    </row>
    <row r="230" spans="2:11" ht="24.95" customHeight="1" x14ac:dyDescent="0.15">
      <c r="B230" s="63"/>
      <c r="C230" s="63"/>
      <c r="D230" s="63"/>
      <c r="E230" s="63"/>
      <c r="F230" s="63"/>
      <c r="G230" s="63"/>
      <c r="H230" s="63"/>
      <c r="I230" s="63"/>
      <c r="J230" s="63"/>
      <c r="K230" s="63"/>
    </row>
    <row r="231" spans="2:11" ht="24.95" customHeight="1" x14ac:dyDescent="0.15">
      <c r="B231" s="63"/>
      <c r="C231" s="63"/>
      <c r="D231" s="63"/>
      <c r="E231" s="63"/>
      <c r="F231" s="63"/>
      <c r="G231" s="63"/>
      <c r="H231" s="63"/>
      <c r="I231" s="63"/>
      <c r="J231" s="63"/>
      <c r="K231" s="63"/>
    </row>
    <row r="232" spans="2:11" ht="24.95" customHeight="1" x14ac:dyDescent="0.15">
      <c r="B232" s="67"/>
      <c r="C232" s="67"/>
      <c r="D232" s="67"/>
      <c r="E232" s="67"/>
      <c r="F232" s="67"/>
      <c r="G232" s="67"/>
      <c r="H232" s="67"/>
      <c r="I232" s="67"/>
      <c r="J232" s="67"/>
      <c r="K232" s="67"/>
    </row>
    <row r="233" spans="2:11" ht="24.95" customHeight="1" x14ac:dyDescent="0.15">
      <c r="B233" s="67"/>
      <c r="C233" s="67"/>
      <c r="D233" s="67"/>
      <c r="E233" s="67"/>
      <c r="F233" s="67"/>
      <c r="G233" s="67"/>
      <c r="H233" s="67"/>
      <c r="I233" s="67"/>
      <c r="J233" s="67"/>
      <c r="K233" s="67"/>
    </row>
    <row r="234" spans="2:11" ht="24.95" customHeight="1" x14ac:dyDescent="0.15">
      <c r="B234" s="67"/>
      <c r="C234" s="67"/>
      <c r="D234" s="67"/>
      <c r="E234" s="67"/>
      <c r="F234" s="67"/>
      <c r="G234" s="67"/>
      <c r="H234" s="67"/>
      <c r="I234" s="67"/>
      <c r="J234" s="67"/>
      <c r="K234" s="67"/>
    </row>
    <row r="235" spans="2:11" ht="24.95" customHeight="1" x14ac:dyDescent="0.15">
      <c r="B235" s="67"/>
      <c r="C235" s="67"/>
      <c r="D235" s="67"/>
      <c r="E235" s="67"/>
      <c r="F235" s="67"/>
      <c r="G235" s="67"/>
      <c r="H235" s="67"/>
      <c r="I235" s="67"/>
      <c r="J235" s="67"/>
      <c r="K235" s="67"/>
    </row>
    <row r="236" spans="2:11" ht="24.95" customHeight="1" x14ac:dyDescent="0.15">
      <c r="B236" s="67"/>
      <c r="C236" s="67"/>
      <c r="D236" s="67"/>
      <c r="E236" s="67"/>
      <c r="F236" s="67"/>
      <c r="G236" s="67"/>
      <c r="H236" s="67"/>
      <c r="I236" s="67"/>
      <c r="J236" s="67"/>
      <c r="K236" s="67"/>
    </row>
    <row r="237" spans="2:11" ht="24.95" customHeight="1" x14ac:dyDescent="0.15">
      <c r="B237" s="67"/>
      <c r="C237" s="67"/>
      <c r="D237" s="67"/>
      <c r="E237" s="67"/>
      <c r="F237" s="67"/>
      <c r="G237" s="67"/>
      <c r="H237" s="67"/>
      <c r="I237" s="67"/>
      <c r="J237" s="67"/>
      <c r="K237" s="67"/>
    </row>
    <row r="238" spans="2:11" ht="24.95" customHeight="1" x14ac:dyDescent="0.15">
      <c r="B238" s="67"/>
      <c r="C238" s="67"/>
      <c r="D238" s="67"/>
      <c r="E238" s="67"/>
      <c r="F238" s="67"/>
      <c r="G238" s="67"/>
      <c r="H238" s="67"/>
      <c r="I238" s="67"/>
      <c r="J238" s="67"/>
      <c r="K238" s="67"/>
    </row>
    <row r="239" spans="2:11" ht="24.95" customHeight="1" x14ac:dyDescent="0.15">
      <c r="B239" s="67"/>
      <c r="C239" s="67"/>
      <c r="D239" s="67"/>
      <c r="E239" s="67"/>
      <c r="F239" s="67"/>
      <c r="G239" s="67"/>
      <c r="H239" s="67"/>
      <c r="I239" s="67"/>
      <c r="J239" s="67"/>
      <c r="K239" s="67"/>
    </row>
    <row r="240" spans="2:11" ht="24.95" customHeight="1" x14ac:dyDescent="0.15">
      <c r="B240" s="67"/>
      <c r="C240" s="67"/>
      <c r="D240" s="67"/>
      <c r="E240" s="67"/>
      <c r="F240" s="67"/>
      <c r="G240" s="67"/>
      <c r="H240" s="67"/>
      <c r="I240" s="67"/>
      <c r="J240" s="67"/>
      <c r="K240" s="67"/>
    </row>
    <row r="241" spans="2:11" ht="24.95" customHeight="1" x14ac:dyDescent="0.15">
      <c r="B241" s="67"/>
      <c r="C241" s="67"/>
      <c r="D241" s="67"/>
      <c r="E241" s="67"/>
      <c r="F241" s="67"/>
      <c r="G241" s="67"/>
      <c r="H241" s="67"/>
      <c r="I241" s="67"/>
      <c r="J241" s="67"/>
      <c r="K241" s="67"/>
    </row>
    <row r="242" spans="2:11" ht="24.95" customHeight="1" x14ac:dyDescent="0.15">
      <c r="B242" s="67"/>
      <c r="C242" s="67"/>
      <c r="D242" s="67"/>
      <c r="E242" s="67"/>
      <c r="F242" s="67"/>
      <c r="G242" s="67"/>
      <c r="H242" s="67"/>
      <c r="I242" s="67"/>
      <c r="J242" s="67"/>
      <c r="K242" s="67"/>
    </row>
    <row r="243" spans="2:11" ht="24.95" customHeight="1" x14ac:dyDescent="0.15">
      <c r="B243" s="67"/>
      <c r="C243" s="67"/>
      <c r="D243" s="67"/>
      <c r="E243" s="67"/>
      <c r="F243" s="67"/>
      <c r="G243" s="67"/>
      <c r="H243" s="67"/>
      <c r="I243" s="67"/>
      <c r="J243" s="67"/>
      <c r="K243" s="67"/>
    </row>
    <row r="244" spans="2:11" ht="24.95" customHeight="1" x14ac:dyDescent="0.15">
      <c r="B244" s="67"/>
      <c r="C244" s="67"/>
      <c r="D244" s="67"/>
      <c r="E244" s="67"/>
      <c r="F244" s="67"/>
      <c r="G244" s="67"/>
      <c r="H244" s="67"/>
      <c r="I244" s="67"/>
      <c r="J244" s="67"/>
      <c r="K244" s="67"/>
    </row>
    <row r="245" spans="2:11" ht="24.95" customHeight="1" x14ac:dyDescent="0.15">
      <c r="B245" s="67"/>
      <c r="C245" s="67"/>
      <c r="D245" s="67"/>
      <c r="E245" s="67"/>
      <c r="F245" s="67"/>
      <c r="G245" s="67"/>
      <c r="H245" s="67"/>
      <c r="I245" s="67"/>
      <c r="J245" s="67"/>
      <c r="K245" s="67"/>
    </row>
    <row r="246" spans="2:11" ht="24.95" customHeight="1" x14ac:dyDescent="0.15">
      <c r="B246" s="67"/>
      <c r="C246" s="67"/>
      <c r="D246" s="67"/>
      <c r="E246" s="67"/>
      <c r="F246" s="67"/>
      <c r="G246" s="67"/>
      <c r="H246" s="67"/>
      <c r="I246" s="67"/>
      <c r="J246" s="67"/>
      <c r="K246" s="67"/>
    </row>
    <row r="247" spans="2:11" ht="24.95" customHeight="1" x14ac:dyDescent="0.15">
      <c r="B247" s="67"/>
      <c r="C247" s="67"/>
      <c r="D247" s="67"/>
      <c r="E247" s="67"/>
      <c r="F247" s="67"/>
      <c r="G247" s="67"/>
      <c r="H247" s="67"/>
      <c r="I247" s="67"/>
      <c r="J247" s="67"/>
      <c r="K247" s="67"/>
    </row>
    <row r="248" spans="2:11" ht="24.95" customHeight="1" x14ac:dyDescent="0.15">
      <c r="B248" s="67"/>
      <c r="C248" s="67"/>
      <c r="D248" s="67"/>
      <c r="E248" s="67"/>
      <c r="F248" s="67"/>
      <c r="G248" s="67"/>
      <c r="H248" s="67"/>
      <c r="I248" s="67"/>
      <c r="J248" s="67"/>
      <c r="K248" s="67"/>
    </row>
    <row r="249" spans="2:11" ht="24.95" customHeight="1" x14ac:dyDescent="0.15">
      <c r="B249" s="67"/>
      <c r="C249" s="67"/>
      <c r="D249" s="67"/>
      <c r="E249" s="67"/>
      <c r="F249" s="67"/>
      <c r="G249" s="67"/>
      <c r="H249" s="67"/>
      <c r="I249" s="67"/>
      <c r="J249" s="67"/>
      <c r="K249" s="67"/>
    </row>
    <row r="250" spans="2:11" ht="24.95" customHeight="1" x14ac:dyDescent="0.15">
      <c r="B250" s="67"/>
      <c r="C250" s="67"/>
      <c r="D250" s="67"/>
      <c r="E250" s="67"/>
      <c r="F250" s="67"/>
      <c r="G250" s="67"/>
      <c r="H250" s="67"/>
      <c r="I250" s="67"/>
      <c r="J250" s="67"/>
      <c r="K250" s="67"/>
    </row>
    <row r="251" spans="2:11" ht="24.95" customHeight="1" x14ac:dyDescent="0.15">
      <c r="B251" s="67"/>
      <c r="C251" s="67"/>
      <c r="D251" s="67"/>
      <c r="E251" s="67"/>
      <c r="F251" s="67"/>
      <c r="G251" s="67"/>
      <c r="H251" s="67"/>
      <c r="I251" s="67"/>
      <c r="J251" s="67"/>
      <c r="K251" s="67"/>
    </row>
    <row r="252" spans="2:11" ht="24.95" customHeight="1" x14ac:dyDescent="0.15">
      <c r="B252" s="67"/>
      <c r="C252" s="67"/>
      <c r="D252" s="67"/>
      <c r="E252" s="67"/>
      <c r="F252" s="67"/>
      <c r="G252" s="67"/>
      <c r="H252" s="67"/>
      <c r="I252" s="67"/>
      <c r="J252" s="67"/>
      <c r="K252" s="67"/>
    </row>
    <row r="253" spans="2:11" ht="24.95" customHeight="1" x14ac:dyDescent="0.15">
      <c r="B253" s="67"/>
      <c r="C253" s="67"/>
      <c r="D253" s="67"/>
      <c r="E253" s="67"/>
      <c r="F253" s="67"/>
      <c r="G253" s="67"/>
      <c r="H253" s="67"/>
      <c r="I253" s="67"/>
      <c r="J253" s="67"/>
      <c r="K253" s="67"/>
    </row>
    <row r="254" spans="2:11" ht="24.95" customHeight="1" x14ac:dyDescent="0.15">
      <c r="B254" s="67"/>
      <c r="C254" s="67"/>
      <c r="D254" s="67"/>
      <c r="E254" s="67"/>
      <c r="F254" s="67"/>
      <c r="G254" s="67"/>
      <c r="H254" s="67"/>
      <c r="I254" s="67"/>
      <c r="J254" s="67"/>
      <c r="K254" s="67"/>
    </row>
    <row r="255" spans="2:11" ht="24.95" customHeight="1" x14ac:dyDescent="0.15">
      <c r="B255" s="67"/>
      <c r="C255" s="67"/>
      <c r="D255" s="67"/>
      <c r="E255" s="67"/>
      <c r="F255" s="67"/>
      <c r="G255" s="67"/>
      <c r="H255" s="67"/>
      <c r="I255" s="67"/>
      <c r="J255" s="67"/>
      <c r="K255" s="67"/>
    </row>
    <row r="256" spans="2:11" ht="24.95" customHeight="1" x14ac:dyDescent="0.15">
      <c r="B256" s="67"/>
      <c r="C256" s="67"/>
      <c r="D256" s="67"/>
      <c r="E256" s="67"/>
      <c r="F256" s="67"/>
      <c r="G256" s="67"/>
      <c r="H256" s="67"/>
      <c r="I256" s="67"/>
      <c r="J256" s="67"/>
      <c r="K256" s="67"/>
    </row>
    <row r="257" spans="2:11" ht="24.95" customHeight="1" x14ac:dyDescent="0.15">
      <c r="B257" s="67"/>
      <c r="C257" s="67"/>
      <c r="D257" s="67"/>
      <c r="E257" s="67"/>
      <c r="F257" s="67"/>
      <c r="G257" s="67"/>
      <c r="H257" s="67"/>
      <c r="I257" s="67"/>
      <c r="J257" s="67"/>
      <c r="K257" s="67"/>
    </row>
    <row r="258" spans="2:11" ht="24.95" customHeight="1" x14ac:dyDescent="0.15">
      <c r="B258" s="67"/>
      <c r="C258" s="67"/>
      <c r="D258" s="67"/>
      <c r="E258" s="67"/>
      <c r="F258" s="67"/>
      <c r="G258" s="67"/>
      <c r="H258" s="67"/>
      <c r="I258" s="67"/>
      <c r="J258" s="67"/>
      <c r="K258" s="67"/>
    </row>
    <row r="259" spans="2:11" ht="24.95" customHeight="1" x14ac:dyDescent="0.15">
      <c r="B259" s="67"/>
      <c r="C259" s="67"/>
      <c r="D259" s="67"/>
      <c r="E259" s="67"/>
      <c r="F259" s="67"/>
      <c r="G259" s="67"/>
      <c r="H259" s="67"/>
      <c r="I259" s="67"/>
      <c r="J259" s="67"/>
      <c r="K259" s="67"/>
    </row>
    <row r="260" spans="2:11" ht="24.95" customHeight="1" x14ac:dyDescent="0.15">
      <c r="B260" s="67"/>
      <c r="C260" s="67"/>
      <c r="D260" s="67"/>
      <c r="E260" s="67"/>
      <c r="F260" s="67"/>
      <c r="G260" s="67"/>
      <c r="H260" s="67"/>
      <c r="I260" s="67"/>
      <c r="J260" s="67"/>
      <c r="K260" s="67"/>
    </row>
    <row r="261" spans="2:11" ht="24.95" customHeight="1" x14ac:dyDescent="0.15">
      <c r="B261" s="67"/>
      <c r="C261" s="67"/>
      <c r="D261" s="67"/>
      <c r="E261" s="67"/>
      <c r="F261" s="67"/>
      <c r="G261" s="67"/>
      <c r="H261" s="67"/>
      <c r="I261" s="67"/>
      <c r="J261" s="67"/>
      <c r="K261" s="67"/>
    </row>
    <row r="262" spans="2:11" ht="24.95" customHeight="1" x14ac:dyDescent="0.15">
      <c r="B262" s="67"/>
      <c r="C262" s="67"/>
      <c r="D262" s="67"/>
      <c r="E262" s="67"/>
      <c r="F262" s="67"/>
      <c r="G262" s="67"/>
      <c r="H262" s="67"/>
      <c r="I262" s="67"/>
      <c r="J262" s="67"/>
      <c r="K262" s="67"/>
    </row>
    <row r="263" spans="2:11" ht="24.95" customHeight="1" x14ac:dyDescent="0.15">
      <c r="B263" s="67"/>
      <c r="C263" s="67"/>
      <c r="D263" s="67"/>
      <c r="E263" s="67"/>
      <c r="F263" s="67"/>
      <c r="G263" s="67"/>
      <c r="H263" s="67"/>
      <c r="I263" s="67"/>
      <c r="J263" s="67"/>
      <c r="K263" s="67"/>
    </row>
    <row r="264" spans="2:11" ht="24.95" customHeight="1" x14ac:dyDescent="0.15">
      <c r="B264" s="67"/>
      <c r="C264" s="67"/>
      <c r="D264" s="67"/>
      <c r="E264" s="67"/>
      <c r="F264" s="67"/>
      <c r="G264" s="67"/>
      <c r="H264" s="67"/>
      <c r="I264" s="67"/>
      <c r="J264" s="67"/>
      <c r="K264" s="67"/>
    </row>
    <row r="265" spans="2:11" ht="24.95" customHeight="1" x14ac:dyDescent="0.15">
      <c r="B265" s="67"/>
      <c r="C265" s="67"/>
      <c r="D265" s="67"/>
      <c r="E265" s="67"/>
      <c r="F265" s="67"/>
      <c r="G265" s="67"/>
      <c r="H265" s="67"/>
      <c r="I265" s="67"/>
      <c r="J265" s="67"/>
      <c r="K265" s="67"/>
    </row>
    <row r="266" spans="2:11" ht="24.95" customHeight="1" x14ac:dyDescent="0.15">
      <c r="B266" s="67"/>
      <c r="C266" s="67"/>
      <c r="D266" s="67"/>
      <c r="E266" s="67"/>
      <c r="F266" s="67"/>
      <c r="G266" s="67"/>
      <c r="H266" s="67"/>
      <c r="I266" s="67"/>
      <c r="J266" s="67"/>
      <c r="K266" s="67"/>
    </row>
    <row r="267" spans="2:11" ht="24.95" customHeight="1" x14ac:dyDescent="0.15">
      <c r="B267" s="67"/>
      <c r="C267" s="67"/>
      <c r="D267" s="67"/>
      <c r="E267" s="67"/>
      <c r="F267" s="67"/>
      <c r="G267" s="67"/>
      <c r="H267" s="67"/>
      <c r="I267" s="67"/>
      <c r="J267" s="67"/>
      <c r="K267" s="67"/>
    </row>
    <row r="268" spans="2:11" ht="24.95" customHeight="1" x14ac:dyDescent="0.15">
      <c r="B268" s="67"/>
      <c r="C268" s="67"/>
      <c r="D268" s="67"/>
      <c r="E268" s="67"/>
      <c r="F268" s="67"/>
      <c r="G268" s="67"/>
      <c r="H268" s="67"/>
      <c r="I268" s="67"/>
      <c r="J268" s="67"/>
      <c r="K268" s="67"/>
    </row>
    <row r="269" spans="2:11" ht="24.95" customHeight="1" x14ac:dyDescent="0.15">
      <c r="B269" s="67"/>
      <c r="C269" s="67"/>
      <c r="D269" s="67"/>
      <c r="E269" s="67"/>
      <c r="F269" s="67"/>
      <c r="G269" s="67"/>
      <c r="H269" s="67"/>
      <c r="I269" s="67"/>
      <c r="J269" s="67"/>
      <c r="K269" s="67"/>
    </row>
    <row r="270" spans="2:11" ht="24.95" customHeight="1" x14ac:dyDescent="0.15">
      <c r="B270" s="67"/>
      <c r="C270" s="67"/>
      <c r="D270" s="67"/>
      <c r="E270" s="67"/>
      <c r="F270" s="67"/>
      <c r="G270" s="67"/>
      <c r="H270" s="67"/>
      <c r="I270" s="67"/>
      <c r="J270" s="67"/>
      <c r="K270" s="67"/>
    </row>
    <row r="271" spans="2:11" ht="24.95" customHeight="1" x14ac:dyDescent="0.15">
      <c r="B271" s="67"/>
      <c r="C271" s="67"/>
      <c r="D271" s="67"/>
      <c r="E271" s="67"/>
      <c r="F271" s="67"/>
      <c r="G271" s="67"/>
      <c r="H271" s="67"/>
      <c r="I271" s="67"/>
      <c r="J271" s="67"/>
      <c r="K271" s="67"/>
    </row>
    <row r="272" spans="2:11" ht="24.95" customHeight="1" x14ac:dyDescent="0.15">
      <c r="B272" s="67"/>
      <c r="C272" s="67"/>
      <c r="D272" s="67"/>
      <c r="E272" s="67"/>
      <c r="F272" s="67"/>
      <c r="G272" s="67"/>
      <c r="H272" s="67"/>
      <c r="I272" s="67"/>
      <c r="J272" s="67"/>
      <c r="K272" s="67"/>
    </row>
    <row r="273" spans="2:11" ht="24.95" customHeight="1" x14ac:dyDescent="0.15">
      <c r="B273" s="67"/>
      <c r="C273" s="67"/>
      <c r="D273" s="67"/>
      <c r="E273" s="67"/>
      <c r="F273" s="67"/>
      <c r="G273" s="67"/>
      <c r="H273" s="67"/>
      <c r="I273" s="67"/>
      <c r="J273" s="67"/>
      <c r="K273" s="67"/>
    </row>
    <row r="274" spans="2:11" ht="24.95" customHeight="1" x14ac:dyDescent="0.15">
      <c r="B274" s="67"/>
      <c r="C274" s="67"/>
      <c r="D274" s="67"/>
      <c r="E274" s="67"/>
      <c r="F274" s="67"/>
      <c r="G274" s="67"/>
      <c r="H274" s="67"/>
      <c r="I274" s="67"/>
      <c r="J274" s="67"/>
      <c r="K274" s="67"/>
    </row>
    <row r="275" spans="2:11" ht="24.95" customHeight="1" x14ac:dyDescent="0.15">
      <c r="B275" s="63"/>
      <c r="C275" s="63"/>
      <c r="D275" s="65"/>
      <c r="E275" s="63"/>
      <c r="F275" s="63"/>
      <c r="G275" s="65"/>
      <c r="H275" s="63"/>
      <c r="I275" s="63"/>
      <c r="J275" s="63"/>
      <c r="K275" s="63"/>
    </row>
    <row r="276" spans="2:11" ht="24.95" customHeight="1" x14ac:dyDescent="0.15">
      <c r="B276" s="63"/>
      <c r="C276" s="63"/>
      <c r="D276" s="65"/>
      <c r="E276" s="63"/>
      <c r="F276" s="63"/>
      <c r="G276" s="65"/>
      <c r="H276" s="63"/>
      <c r="I276" s="63"/>
      <c r="J276" s="63"/>
      <c r="K276" s="63"/>
    </row>
    <row r="277" spans="2:11" ht="24.95" customHeight="1" x14ac:dyDescent="0.15">
      <c r="B277" s="63"/>
      <c r="C277" s="63"/>
      <c r="D277" s="65"/>
      <c r="E277" s="63"/>
      <c r="F277" s="63"/>
      <c r="G277" s="65"/>
      <c r="H277" s="63"/>
      <c r="I277" s="63"/>
      <c r="J277" s="63"/>
      <c r="K277" s="63"/>
    </row>
    <row r="278" spans="2:11" ht="24.95" customHeight="1" x14ac:dyDescent="0.15">
      <c r="B278" s="63"/>
      <c r="C278" s="63"/>
      <c r="D278" s="65"/>
      <c r="E278" s="63"/>
      <c r="F278" s="63"/>
      <c r="G278" s="65"/>
      <c r="H278" s="63"/>
      <c r="I278" s="63"/>
      <c r="J278" s="63"/>
      <c r="K278" s="63"/>
    </row>
    <row r="279" spans="2:11" ht="24.95" customHeight="1" x14ac:dyDescent="0.15">
      <c r="B279" s="63"/>
      <c r="C279" s="63"/>
      <c r="D279" s="65"/>
      <c r="E279" s="63"/>
      <c r="F279" s="63"/>
      <c r="G279" s="65"/>
      <c r="H279" s="63"/>
      <c r="I279" s="63"/>
      <c r="J279" s="63"/>
      <c r="K279" s="63"/>
    </row>
    <row r="280" spans="2:11" ht="24.95" customHeight="1" x14ac:dyDescent="0.15">
      <c r="B280" s="63"/>
      <c r="C280" s="63"/>
      <c r="D280" s="65"/>
      <c r="E280" s="63"/>
      <c r="F280" s="63"/>
      <c r="G280" s="65"/>
      <c r="H280" s="63"/>
      <c r="I280" s="63"/>
      <c r="J280" s="63"/>
      <c r="K280" s="63"/>
    </row>
    <row r="281" spans="2:11" ht="24.95" customHeight="1" x14ac:dyDescent="0.15">
      <c r="B281" s="63"/>
      <c r="C281" s="63"/>
      <c r="D281" s="65"/>
      <c r="E281" s="63"/>
      <c r="F281" s="63"/>
      <c r="G281" s="65"/>
      <c r="H281" s="63"/>
      <c r="I281" s="63"/>
      <c r="J281" s="63"/>
      <c r="K281" s="63"/>
    </row>
    <row r="282" spans="2:11" ht="24.95" customHeight="1" x14ac:dyDescent="0.15">
      <c r="B282" s="63"/>
      <c r="C282" s="63"/>
      <c r="D282" s="65"/>
      <c r="E282" s="63"/>
      <c r="F282" s="63"/>
      <c r="G282" s="65"/>
      <c r="H282" s="63"/>
      <c r="I282" s="63"/>
      <c r="J282" s="63"/>
      <c r="K282" s="63"/>
    </row>
    <row r="283" spans="2:11" ht="24.95" customHeight="1" x14ac:dyDescent="0.15">
      <c r="B283" s="63"/>
      <c r="C283" s="63"/>
      <c r="D283" s="65"/>
      <c r="E283" s="63"/>
      <c r="F283" s="63"/>
      <c r="G283" s="65"/>
      <c r="H283" s="63"/>
      <c r="I283" s="63"/>
      <c r="J283" s="63"/>
      <c r="K283" s="63"/>
    </row>
    <row r="284" spans="2:11" ht="24.95" customHeight="1" x14ac:dyDescent="0.15">
      <c r="B284" s="63"/>
      <c r="C284" s="63"/>
      <c r="D284" s="65"/>
      <c r="E284" s="63"/>
      <c r="F284" s="63"/>
      <c r="G284" s="65"/>
      <c r="H284" s="63"/>
      <c r="I284" s="63"/>
      <c r="J284" s="63"/>
      <c r="K284" s="63"/>
    </row>
    <row r="285" spans="2:11" ht="24.95" customHeight="1" x14ac:dyDescent="0.15">
      <c r="B285" s="63"/>
      <c r="C285" s="63"/>
      <c r="D285" s="65"/>
      <c r="E285" s="63"/>
      <c r="F285" s="63"/>
      <c r="G285" s="65"/>
      <c r="H285" s="63"/>
      <c r="I285" s="63"/>
      <c r="J285" s="63"/>
      <c r="K285" s="63"/>
    </row>
    <row r="286" spans="2:11" ht="24.95" customHeight="1" x14ac:dyDescent="0.15">
      <c r="B286" s="63"/>
      <c r="C286" s="63"/>
      <c r="D286" s="65"/>
      <c r="E286" s="63"/>
      <c r="F286" s="63"/>
      <c r="G286" s="65"/>
      <c r="H286" s="63"/>
      <c r="I286" s="63"/>
      <c r="J286" s="63"/>
      <c r="K286" s="63"/>
    </row>
    <row r="287" spans="2:11" ht="24.95" customHeight="1" x14ac:dyDescent="0.15">
      <c r="B287" s="63"/>
      <c r="C287" s="63"/>
      <c r="D287" s="65"/>
      <c r="E287" s="63"/>
      <c r="F287" s="63"/>
      <c r="G287" s="65"/>
      <c r="H287" s="63"/>
      <c r="I287" s="63"/>
      <c r="J287" s="63"/>
      <c r="K287" s="63"/>
    </row>
    <row r="288" spans="2:11" ht="24.95" customHeight="1" x14ac:dyDescent="0.15">
      <c r="B288" s="63"/>
      <c r="C288" s="63"/>
      <c r="D288" s="65"/>
      <c r="E288" s="63"/>
      <c r="F288" s="63"/>
      <c r="G288" s="65"/>
      <c r="H288" s="63"/>
      <c r="I288" s="63"/>
      <c r="J288" s="63"/>
      <c r="K288" s="63"/>
    </row>
    <row r="289" spans="2:11" ht="24.95" customHeight="1" x14ac:dyDescent="0.15">
      <c r="B289" s="63"/>
      <c r="C289" s="63"/>
      <c r="D289" s="65"/>
      <c r="E289" s="63"/>
      <c r="F289" s="63"/>
      <c r="G289" s="65"/>
      <c r="H289" s="63"/>
      <c r="I289" s="63"/>
      <c r="J289" s="63"/>
      <c r="K289" s="63"/>
    </row>
    <row r="290" spans="2:11" ht="24.95" customHeight="1" x14ac:dyDescent="0.15">
      <c r="B290" s="63"/>
      <c r="C290" s="63"/>
      <c r="D290" s="65"/>
      <c r="E290" s="63"/>
      <c r="F290" s="63"/>
      <c r="G290" s="65"/>
      <c r="H290" s="63"/>
      <c r="I290" s="63"/>
      <c r="J290" s="63"/>
      <c r="K290" s="63"/>
    </row>
    <row r="291" spans="2:11" ht="24.95" customHeight="1" x14ac:dyDescent="0.15">
      <c r="B291" s="63"/>
      <c r="C291" s="63"/>
      <c r="D291" s="65"/>
      <c r="E291" s="63"/>
      <c r="F291" s="63"/>
      <c r="G291" s="65"/>
      <c r="H291" s="63"/>
      <c r="I291" s="63"/>
      <c r="J291" s="63"/>
      <c r="K291" s="63"/>
    </row>
    <row r="292" spans="2:11" ht="24.95" customHeight="1" x14ac:dyDescent="0.15">
      <c r="B292" s="63"/>
      <c r="C292" s="63"/>
      <c r="D292" s="65"/>
      <c r="E292" s="63"/>
      <c r="F292" s="63"/>
      <c r="G292" s="65"/>
      <c r="H292" s="63"/>
      <c r="I292" s="63"/>
      <c r="J292" s="63"/>
      <c r="K292" s="63"/>
    </row>
    <row r="293" spans="2:11" ht="24.95" customHeight="1" x14ac:dyDescent="0.15">
      <c r="B293" s="63"/>
      <c r="C293" s="63"/>
      <c r="D293" s="65"/>
      <c r="E293" s="63"/>
      <c r="F293" s="63"/>
      <c r="G293" s="65"/>
      <c r="H293" s="63"/>
      <c r="I293" s="63"/>
      <c r="J293" s="63"/>
      <c r="K293" s="63"/>
    </row>
    <row r="294" spans="2:11" ht="24.95" customHeight="1" x14ac:dyDescent="0.15">
      <c r="B294" s="63"/>
      <c r="C294" s="63"/>
      <c r="D294" s="65"/>
      <c r="E294" s="63"/>
      <c r="F294" s="63"/>
      <c r="G294" s="65"/>
      <c r="H294" s="63"/>
      <c r="I294" s="63"/>
      <c r="J294" s="63"/>
      <c r="K294" s="63"/>
    </row>
    <row r="295" spans="2:11" ht="24.95" customHeight="1" x14ac:dyDescent="0.15">
      <c r="B295" s="63"/>
      <c r="C295" s="63"/>
      <c r="D295" s="65"/>
      <c r="E295" s="63"/>
      <c r="F295" s="63"/>
      <c r="G295" s="65"/>
      <c r="H295" s="63"/>
      <c r="I295" s="63"/>
      <c r="J295" s="63"/>
      <c r="K295" s="63"/>
    </row>
    <row r="296" spans="2:11" ht="24.95" customHeight="1" x14ac:dyDescent="0.15">
      <c r="B296" s="63"/>
      <c r="C296" s="63"/>
      <c r="D296" s="65"/>
      <c r="E296" s="63"/>
      <c r="F296" s="63"/>
      <c r="G296" s="65"/>
      <c r="H296" s="63"/>
      <c r="I296" s="63"/>
      <c r="J296" s="63"/>
      <c r="K296" s="63"/>
    </row>
    <row r="297" spans="2:11" ht="24.95" customHeight="1" x14ac:dyDescent="0.15">
      <c r="B297" s="63"/>
      <c r="C297" s="63"/>
      <c r="D297" s="65"/>
      <c r="E297" s="63"/>
      <c r="F297" s="63"/>
      <c r="G297" s="65"/>
      <c r="H297" s="63"/>
      <c r="I297" s="63"/>
      <c r="J297" s="63"/>
      <c r="K297" s="63"/>
    </row>
    <row r="298" spans="2:11" ht="24.95" customHeight="1" x14ac:dyDescent="0.15">
      <c r="B298" s="63"/>
      <c r="C298" s="63"/>
      <c r="D298" s="65"/>
      <c r="E298" s="63"/>
      <c r="F298" s="63"/>
      <c r="G298" s="65"/>
      <c r="H298" s="63"/>
      <c r="I298" s="63"/>
      <c r="J298" s="63"/>
      <c r="K298" s="63"/>
    </row>
    <row r="299" spans="2:11" ht="24.95" customHeight="1" x14ac:dyDescent="0.15">
      <c r="B299" s="63"/>
      <c r="C299" s="63"/>
      <c r="D299" s="65"/>
      <c r="E299" s="63"/>
      <c r="F299" s="63"/>
      <c r="G299" s="65"/>
      <c r="H299" s="63"/>
      <c r="I299" s="63"/>
      <c r="J299" s="63"/>
      <c r="K299" s="63"/>
    </row>
    <row r="300" spans="2:11" ht="24.95" customHeight="1" x14ac:dyDescent="0.15">
      <c r="B300" s="63"/>
      <c r="C300" s="63"/>
      <c r="D300" s="65"/>
      <c r="E300" s="63"/>
      <c r="F300" s="63"/>
      <c r="G300" s="65"/>
      <c r="H300" s="63"/>
      <c r="I300" s="63"/>
      <c r="J300" s="63"/>
      <c r="K300" s="63"/>
    </row>
    <row r="301" spans="2:11" ht="24.95" customHeight="1" x14ac:dyDescent="0.15">
      <c r="B301" s="63"/>
      <c r="C301" s="63"/>
      <c r="D301" s="65"/>
      <c r="E301" s="63"/>
      <c r="F301" s="63"/>
      <c r="G301" s="65"/>
      <c r="H301" s="63"/>
      <c r="I301" s="63"/>
      <c r="J301" s="63"/>
      <c r="K301" s="63"/>
    </row>
    <row r="302" spans="2:11" ht="24.95" customHeight="1" x14ac:dyDescent="0.15">
      <c r="B302" s="63"/>
      <c r="C302" s="63"/>
      <c r="D302" s="65"/>
      <c r="E302" s="63"/>
      <c r="F302" s="63"/>
      <c r="G302" s="65"/>
      <c r="H302" s="63"/>
      <c r="I302" s="63"/>
      <c r="J302" s="63"/>
      <c r="K302" s="63"/>
    </row>
    <row r="303" spans="2:11" ht="24.95" customHeight="1" x14ac:dyDescent="0.15">
      <c r="B303" s="63"/>
      <c r="C303" s="63"/>
      <c r="D303" s="65"/>
      <c r="E303" s="63"/>
      <c r="F303" s="63"/>
      <c r="G303" s="65"/>
      <c r="H303" s="63"/>
      <c r="I303" s="63"/>
      <c r="J303" s="63"/>
      <c r="K303" s="63"/>
    </row>
    <row r="304" spans="2:11" ht="24.95" customHeight="1" x14ac:dyDescent="0.15">
      <c r="B304" s="63"/>
      <c r="C304" s="63"/>
      <c r="D304" s="65"/>
      <c r="E304" s="63"/>
      <c r="F304" s="63"/>
      <c r="G304" s="65"/>
      <c r="H304" s="63"/>
      <c r="I304" s="63"/>
      <c r="J304" s="63"/>
      <c r="K304" s="63"/>
    </row>
    <row r="305" spans="2:11" ht="24.95" customHeight="1" x14ac:dyDescent="0.15">
      <c r="B305" s="63"/>
      <c r="C305" s="63"/>
      <c r="D305" s="65"/>
      <c r="E305" s="63"/>
      <c r="F305" s="63"/>
      <c r="G305" s="65"/>
      <c r="H305" s="63"/>
      <c r="I305" s="63"/>
      <c r="J305" s="63"/>
      <c r="K305" s="63"/>
    </row>
    <row r="306" spans="2:11" ht="24.95" customHeight="1" x14ac:dyDescent="0.15">
      <c r="B306" s="63"/>
      <c r="C306" s="63"/>
      <c r="D306" s="65"/>
      <c r="E306" s="63"/>
      <c r="F306" s="63"/>
      <c r="G306" s="65"/>
      <c r="H306" s="63"/>
      <c r="I306" s="63"/>
      <c r="J306" s="63"/>
      <c r="K306" s="63"/>
    </row>
    <row r="307" spans="2:11" ht="24.95" customHeight="1" x14ac:dyDescent="0.15">
      <c r="B307" s="63"/>
      <c r="C307" s="63"/>
      <c r="D307" s="65"/>
      <c r="E307" s="63"/>
      <c r="F307" s="63"/>
      <c r="G307" s="65"/>
      <c r="H307" s="63"/>
      <c r="I307" s="63"/>
      <c r="J307" s="63"/>
      <c r="K307" s="63"/>
    </row>
    <row r="308" spans="2:11" ht="24.95" customHeight="1" x14ac:dyDescent="0.15">
      <c r="B308" s="63"/>
      <c r="C308" s="63"/>
      <c r="D308" s="65"/>
      <c r="E308" s="63"/>
      <c r="F308" s="63"/>
      <c r="G308" s="65"/>
      <c r="H308" s="63"/>
      <c r="I308" s="63"/>
      <c r="J308" s="63"/>
      <c r="K308" s="63"/>
    </row>
    <row r="309" spans="2:11" ht="24.95" customHeight="1" x14ac:dyDescent="0.15">
      <c r="B309" s="63"/>
      <c r="C309" s="63"/>
      <c r="D309" s="65"/>
      <c r="E309" s="63"/>
      <c r="F309" s="63"/>
      <c r="G309" s="65"/>
      <c r="H309" s="63"/>
      <c r="I309" s="63"/>
      <c r="J309" s="63"/>
      <c r="K309" s="63"/>
    </row>
    <row r="310" spans="2:11" ht="24.95" customHeight="1" x14ac:dyDescent="0.15">
      <c r="B310" s="63"/>
      <c r="C310" s="63"/>
      <c r="D310" s="65"/>
      <c r="E310" s="63"/>
      <c r="F310" s="63"/>
      <c r="G310" s="65"/>
      <c r="H310" s="63"/>
      <c r="I310" s="63"/>
      <c r="J310" s="63"/>
      <c r="K310" s="63"/>
    </row>
    <row r="311" spans="2:11" ht="24.95" customHeight="1" x14ac:dyDescent="0.15">
      <c r="B311" s="63"/>
      <c r="C311" s="63"/>
      <c r="D311" s="65"/>
      <c r="E311" s="63"/>
      <c r="F311" s="63"/>
      <c r="G311" s="65"/>
      <c r="H311" s="63"/>
      <c r="I311" s="63"/>
      <c r="J311" s="63"/>
      <c r="K311" s="63"/>
    </row>
    <row r="312" spans="2:11" ht="24.95" customHeight="1" x14ac:dyDescent="0.15">
      <c r="B312" s="63"/>
      <c r="C312" s="63"/>
      <c r="D312" s="65"/>
      <c r="E312" s="63"/>
      <c r="F312" s="63"/>
      <c r="G312" s="65"/>
      <c r="H312" s="63"/>
      <c r="I312" s="63"/>
      <c r="J312" s="63"/>
      <c r="K312" s="63"/>
    </row>
    <row r="313" spans="2:11" ht="24.95" customHeight="1" x14ac:dyDescent="0.15">
      <c r="B313" s="63"/>
      <c r="C313" s="63"/>
      <c r="D313" s="65"/>
      <c r="E313" s="63"/>
      <c r="F313" s="63"/>
      <c r="G313" s="65"/>
      <c r="H313" s="63"/>
      <c r="I313" s="63"/>
      <c r="J313" s="63"/>
      <c r="K313" s="63"/>
    </row>
    <row r="314" spans="2:11" ht="24.95" customHeight="1" x14ac:dyDescent="0.15">
      <c r="B314" s="63"/>
      <c r="C314" s="63"/>
      <c r="D314" s="65"/>
      <c r="E314" s="63"/>
      <c r="F314" s="63"/>
      <c r="G314" s="65"/>
      <c r="H314" s="63"/>
      <c r="I314" s="63"/>
      <c r="J314" s="63"/>
      <c r="K314" s="63"/>
    </row>
    <row r="315" spans="2:11" ht="24.95" customHeight="1" x14ac:dyDescent="0.15">
      <c r="B315" s="63"/>
      <c r="C315" s="63"/>
      <c r="D315" s="65"/>
      <c r="E315" s="63"/>
      <c r="F315" s="63"/>
      <c r="G315" s="65"/>
      <c r="H315" s="63"/>
      <c r="I315" s="63"/>
      <c r="J315" s="63"/>
      <c r="K315" s="63"/>
    </row>
    <row r="316" spans="2:11" ht="24.95" customHeight="1" x14ac:dyDescent="0.15">
      <c r="B316" s="63"/>
      <c r="C316" s="63"/>
      <c r="D316" s="65"/>
      <c r="E316" s="63"/>
      <c r="F316" s="63"/>
      <c r="G316" s="65"/>
      <c r="H316" s="63"/>
      <c r="I316" s="63"/>
      <c r="J316" s="63"/>
      <c r="K316" s="63"/>
    </row>
    <row r="317" spans="2:11" ht="24.95" customHeight="1" x14ac:dyDescent="0.15">
      <c r="B317" s="63"/>
      <c r="C317" s="63"/>
      <c r="D317" s="65"/>
      <c r="E317" s="63"/>
      <c r="F317" s="63"/>
      <c r="G317" s="65"/>
      <c r="H317" s="63"/>
      <c r="I317" s="63"/>
      <c r="J317" s="63"/>
      <c r="K317" s="63"/>
    </row>
    <row r="318" spans="2:11" ht="24.95" customHeight="1" x14ac:dyDescent="0.15">
      <c r="B318" s="63"/>
      <c r="C318" s="63"/>
      <c r="D318" s="65"/>
      <c r="E318" s="63"/>
      <c r="F318" s="63"/>
      <c r="G318" s="65"/>
      <c r="H318" s="63"/>
      <c r="I318" s="63"/>
      <c r="J318" s="63"/>
      <c r="K318" s="63"/>
    </row>
    <row r="319" spans="2:11" ht="24.95" customHeight="1" x14ac:dyDescent="0.15">
      <c r="B319" s="63"/>
      <c r="C319" s="63"/>
      <c r="D319" s="65"/>
      <c r="E319" s="63"/>
      <c r="F319" s="63"/>
      <c r="G319" s="65"/>
      <c r="H319" s="63"/>
      <c r="I319" s="63"/>
      <c r="J319" s="63"/>
      <c r="K319" s="63"/>
    </row>
    <row r="320" spans="2:11" ht="24.95" customHeight="1" x14ac:dyDescent="0.15">
      <c r="B320" s="63"/>
      <c r="C320" s="63"/>
      <c r="D320" s="65"/>
      <c r="E320" s="63"/>
      <c r="F320" s="63"/>
      <c r="G320" s="65"/>
      <c r="H320" s="63"/>
      <c r="I320" s="63"/>
      <c r="J320" s="63"/>
      <c r="K320" s="63"/>
    </row>
    <row r="321" spans="2:11" ht="24.95" customHeight="1" x14ac:dyDescent="0.15">
      <c r="B321" s="63"/>
      <c r="C321" s="63"/>
      <c r="D321" s="65"/>
      <c r="E321" s="63"/>
      <c r="F321" s="63"/>
      <c r="G321" s="65"/>
      <c r="H321" s="63"/>
      <c r="I321" s="63"/>
      <c r="J321" s="63"/>
      <c r="K321" s="63"/>
    </row>
    <row r="322" spans="2:11" ht="24.95" customHeight="1" x14ac:dyDescent="0.15">
      <c r="B322" s="63"/>
      <c r="C322" s="63"/>
      <c r="D322" s="65"/>
      <c r="E322" s="63"/>
      <c r="F322" s="63"/>
      <c r="G322" s="65"/>
      <c r="H322" s="63"/>
      <c r="I322" s="63"/>
      <c r="J322" s="63"/>
      <c r="K322" s="63"/>
    </row>
    <row r="323" spans="2:11" ht="24.95" customHeight="1" x14ac:dyDescent="0.15">
      <c r="B323" s="63"/>
      <c r="C323" s="63"/>
      <c r="D323" s="65"/>
      <c r="E323" s="63"/>
      <c r="F323" s="63"/>
      <c r="G323" s="65"/>
      <c r="H323" s="63"/>
      <c r="I323" s="63"/>
      <c r="J323" s="63"/>
      <c r="K323" s="63"/>
    </row>
    <row r="324" spans="2:11" ht="24.95" customHeight="1" x14ac:dyDescent="0.15">
      <c r="B324" s="63"/>
      <c r="C324" s="63"/>
      <c r="D324" s="65"/>
      <c r="E324" s="63"/>
      <c r="F324" s="63"/>
      <c r="G324" s="65"/>
      <c r="H324" s="63"/>
      <c r="I324" s="63"/>
      <c r="J324" s="63"/>
      <c r="K324" s="63"/>
    </row>
    <row r="325" spans="2:11" ht="24.95" customHeight="1" x14ac:dyDescent="0.15">
      <c r="B325" s="63"/>
      <c r="C325" s="63"/>
      <c r="D325" s="65"/>
      <c r="E325" s="63"/>
      <c r="F325" s="63"/>
      <c r="G325" s="65"/>
      <c r="H325" s="63"/>
      <c r="I325" s="63"/>
      <c r="J325" s="63"/>
      <c r="K325" s="63"/>
    </row>
    <row r="326" spans="2:11" ht="24.95" customHeight="1" x14ac:dyDescent="0.15">
      <c r="B326" s="63"/>
      <c r="C326" s="63"/>
      <c r="D326" s="65"/>
      <c r="E326" s="63"/>
      <c r="F326" s="63"/>
      <c r="G326" s="65"/>
      <c r="H326" s="63"/>
      <c r="I326" s="63"/>
      <c r="J326" s="63"/>
      <c r="K326" s="63"/>
    </row>
    <row r="327" spans="2:11" ht="24.95" customHeight="1" x14ac:dyDescent="0.15">
      <c r="B327" s="63"/>
      <c r="C327" s="63"/>
      <c r="D327" s="65"/>
      <c r="E327" s="63"/>
      <c r="F327" s="63"/>
      <c r="G327" s="65"/>
      <c r="H327" s="63"/>
      <c r="I327" s="63"/>
      <c r="J327" s="63"/>
      <c r="K327" s="63"/>
    </row>
    <row r="328" spans="2:11" ht="24.95" customHeight="1" x14ac:dyDescent="0.15">
      <c r="B328" s="63"/>
      <c r="C328" s="63"/>
      <c r="D328" s="65"/>
      <c r="E328" s="63"/>
      <c r="F328" s="63"/>
      <c r="G328" s="65"/>
      <c r="H328" s="63"/>
      <c r="I328" s="63"/>
      <c r="J328" s="63"/>
      <c r="K328" s="63"/>
    </row>
    <row r="329" spans="2:11" ht="24.95" customHeight="1" x14ac:dyDescent="0.15">
      <c r="B329" s="63"/>
      <c r="C329" s="63"/>
      <c r="D329" s="65"/>
      <c r="E329" s="63"/>
      <c r="F329" s="63"/>
      <c r="G329" s="65"/>
      <c r="H329" s="63"/>
      <c r="I329" s="63"/>
      <c r="J329" s="63"/>
      <c r="K329" s="63"/>
    </row>
    <row r="330" spans="2:11" ht="24.95" customHeight="1" x14ac:dyDescent="0.15">
      <c r="B330" s="63"/>
      <c r="C330" s="63"/>
      <c r="D330" s="65"/>
      <c r="E330" s="63"/>
      <c r="F330" s="63"/>
      <c r="G330" s="65"/>
      <c r="H330" s="63"/>
      <c r="I330" s="63"/>
      <c r="J330" s="63"/>
      <c r="K330" s="63"/>
    </row>
    <row r="331" spans="2:11" ht="24.95" customHeight="1" x14ac:dyDescent="0.15">
      <c r="B331" s="63"/>
      <c r="C331" s="63"/>
      <c r="D331" s="65"/>
      <c r="E331" s="63"/>
      <c r="F331" s="63"/>
      <c r="G331" s="65"/>
      <c r="H331" s="63"/>
      <c r="I331" s="63"/>
      <c r="J331" s="63"/>
      <c r="K331" s="63"/>
    </row>
    <row r="332" spans="2:11" ht="24.95" customHeight="1" x14ac:dyDescent="0.15">
      <c r="B332" s="63"/>
      <c r="C332" s="63"/>
      <c r="D332" s="65"/>
      <c r="E332" s="63"/>
      <c r="F332" s="63"/>
      <c r="G332" s="65"/>
      <c r="H332" s="63"/>
      <c r="I332" s="63"/>
      <c r="J332" s="63"/>
      <c r="K332" s="63"/>
    </row>
    <row r="333" spans="2:11" ht="24.95" customHeight="1" x14ac:dyDescent="0.15">
      <c r="B333" s="63"/>
      <c r="C333" s="63"/>
      <c r="D333" s="65"/>
      <c r="E333" s="63"/>
      <c r="F333" s="63"/>
      <c r="G333" s="65"/>
      <c r="H333" s="63"/>
      <c r="I333" s="63"/>
      <c r="J333" s="63"/>
      <c r="K333" s="63"/>
    </row>
    <row r="334" spans="2:11" ht="24.95" customHeight="1" x14ac:dyDescent="0.15">
      <c r="B334" s="63"/>
      <c r="C334" s="63"/>
      <c r="D334" s="65"/>
      <c r="E334" s="63"/>
      <c r="F334" s="63"/>
      <c r="G334" s="65"/>
      <c r="H334" s="63"/>
      <c r="I334" s="63"/>
      <c r="J334" s="63"/>
      <c r="K334" s="63"/>
    </row>
    <row r="335" spans="2:11" ht="24.95" customHeight="1" x14ac:dyDescent="0.15">
      <c r="B335" s="63"/>
      <c r="C335" s="63"/>
      <c r="D335" s="65"/>
      <c r="E335" s="63"/>
      <c r="F335" s="63"/>
      <c r="G335" s="65"/>
      <c r="H335" s="63"/>
      <c r="I335" s="63"/>
      <c r="J335" s="63"/>
      <c r="K335" s="63"/>
    </row>
    <row r="336" spans="2:11" ht="24.95" customHeight="1" x14ac:dyDescent="0.15">
      <c r="B336" s="63"/>
      <c r="C336" s="63"/>
      <c r="D336" s="65"/>
      <c r="E336" s="63"/>
      <c r="F336" s="63"/>
      <c r="G336" s="65"/>
      <c r="H336" s="63"/>
      <c r="I336" s="63"/>
      <c r="J336" s="63"/>
      <c r="K336" s="63"/>
    </row>
    <row r="337" spans="2:11" ht="24.95" customHeight="1" x14ac:dyDescent="0.15">
      <c r="B337" s="63"/>
      <c r="C337" s="63"/>
      <c r="D337" s="65"/>
      <c r="E337" s="63"/>
      <c r="F337" s="63"/>
      <c r="G337" s="65"/>
      <c r="H337" s="63"/>
      <c r="I337" s="63"/>
      <c r="J337" s="63"/>
      <c r="K337" s="63"/>
    </row>
    <row r="338" spans="2:11" ht="24.95" customHeight="1" x14ac:dyDescent="0.15">
      <c r="B338" s="63"/>
      <c r="C338" s="63"/>
      <c r="D338" s="65"/>
      <c r="E338" s="63"/>
      <c r="F338" s="63"/>
      <c r="G338" s="65"/>
      <c r="H338" s="63"/>
      <c r="I338" s="63"/>
      <c r="J338" s="63"/>
      <c r="K338" s="63"/>
    </row>
    <row r="339" spans="2:11" ht="24.95" customHeight="1" x14ac:dyDescent="0.15">
      <c r="B339" s="63"/>
      <c r="C339" s="63"/>
      <c r="D339" s="65"/>
      <c r="E339" s="63"/>
      <c r="F339" s="63"/>
      <c r="G339" s="65"/>
      <c r="H339" s="63"/>
      <c r="I339" s="63"/>
      <c r="J339" s="63"/>
      <c r="K339" s="63"/>
    </row>
    <row r="340" spans="2:11" ht="24.95" customHeight="1" x14ac:dyDescent="0.15">
      <c r="B340" s="63"/>
      <c r="C340" s="63"/>
      <c r="D340" s="65"/>
      <c r="E340" s="63"/>
      <c r="F340" s="63"/>
      <c r="G340" s="65"/>
      <c r="H340" s="63"/>
      <c r="I340" s="63"/>
      <c r="J340" s="63"/>
      <c r="K340" s="63"/>
    </row>
    <row r="341" spans="2:11" ht="24.95" customHeight="1" x14ac:dyDescent="0.15">
      <c r="B341" s="63"/>
      <c r="C341" s="63"/>
      <c r="D341" s="65"/>
      <c r="E341" s="63"/>
      <c r="F341" s="63"/>
      <c r="G341" s="65"/>
      <c r="H341" s="63"/>
      <c r="I341" s="63"/>
      <c r="J341" s="63"/>
      <c r="K341" s="63"/>
    </row>
    <row r="342" spans="2:11" ht="24.95" customHeight="1" x14ac:dyDescent="0.15">
      <c r="B342" s="63"/>
      <c r="C342" s="63"/>
      <c r="D342" s="65"/>
      <c r="E342" s="63"/>
      <c r="F342" s="63"/>
      <c r="G342" s="65"/>
      <c r="H342" s="63"/>
      <c r="I342" s="63"/>
      <c r="J342" s="63"/>
      <c r="K342" s="63"/>
    </row>
    <row r="343" spans="2:11" ht="24.95" customHeight="1" x14ac:dyDescent="0.15">
      <c r="B343" s="63"/>
      <c r="C343" s="63"/>
      <c r="D343" s="65"/>
      <c r="E343" s="63"/>
      <c r="F343" s="63"/>
      <c r="G343" s="65"/>
      <c r="H343" s="63"/>
      <c r="I343" s="63"/>
      <c r="J343" s="63"/>
      <c r="K343" s="63"/>
    </row>
    <row r="344" spans="2:11" ht="24.95" customHeight="1" x14ac:dyDescent="0.15">
      <c r="B344" s="63"/>
      <c r="C344" s="63"/>
      <c r="D344" s="65"/>
      <c r="E344" s="63"/>
      <c r="F344" s="63"/>
      <c r="G344" s="65"/>
      <c r="H344" s="63"/>
      <c r="I344" s="63"/>
      <c r="J344" s="63"/>
      <c r="K344" s="63"/>
    </row>
    <row r="345" spans="2:11" ht="24.95" customHeight="1" x14ac:dyDescent="0.15">
      <c r="B345" s="63"/>
      <c r="C345" s="63"/>
      <c r="D345" s="65"/>
      <c r="E345" s="63"/>
      <c r="F345" s="63"/>
      <c r="G345" s="65"/>
      <c r="H345" s="63"/>
      <c r="I345" s="63"/>
      <c r="J345" s="63"/>
      <c r="K345" s="63"/>
    </row>
    <row r="346" spans="2:11" ht="24.95" customHeight="1" x14ac:dyDescent="0.15">
      <c r="B346" s="63"/>
      <c r="C346" s="63"/>
      <c r="D346" s="65"/>
      <c r="E346" s="63"/>
      <c r="F346" s="63"/>
      <c r="G346" s="65"/>
      <c r="H346" s="63"/>
      <c r="I346" s="63"/>
      <c r="J346" s="63"/>
      <c r="K346" s="63"/>
    </row>
    <row r="347" spans="2:11" ht="24.95" customHeight="1" x14ac:dyDescent="0.15">
      <c r="B347" s="63"/>
      <c r="C347" s="63"/>
      <c r="D347" s="65"/>
      <c r="E347" s="63"/>
      <c r="F347" s="63"/>
      <c r="G347" s="65"/>
      <c r="H347" s="63"/>
      <c r="I347" s="63"/>
      <c r="J347" s="63"/>
      <c r="K347" s="63"/>
    </row>
    <row r="348" spans="2:11" ht="24.95" customHeight="1" x14ac:dyDescent="0.15">
      <c r="B348" s="63"/>
      <c r="C348" s="63"/>
      <c r="D348" s="65"/>
      <c r="E348" s="63"/>
      <c r="F348" s="63"/>
      <c r="G348" s="65"/>
      <c r="H348" s="63"/>
      <c r="I348" s="63"/>
      <c r="J348" s="63"/>
      <c r="K348" s="63"/>
    </row>
    <row r="349" spans="2:11" ht="24.95" customHeight="1" x14ac:dyDescent="0.15">
      <c r="B349" s="63"/>
      <c r="C349" s="63"/>
      <c r="D349" s="65"/>
      <c r="E349" s="63"/>
      <c r="F349" s="63"/>
      <c r="G349" s="65"/>
      <c r="H349" s="63"/>
      <c r="I349" s="63"/>
      <c r="J349" s="63"/>
      <c r="K349" s="63"/>
    </row>
    <row r="350" spans="2:11" ht="24.95" customHeight="1" x14ac:dyDescent="0.15">
      <c r="B350" s="63"/>
      <c r="C350" s="63"/>
      <c r="D350" s="65"/>
      <c r="E350" s="63"/>
      <c r="F350" s="63"/>
      <c r="G350" s="65"/>
      <c r="H350" s="63"/>
      <c r="I350" s="63"/>
      <c r="J350" s="63"/>
      <c r="K350" s="63"/>
    </row>
    <row r="351" spans="2:11" ht="24.95" customHeight="1" x14ac:dyDescent="0.15">
      <c r="B351" s="63"/>
      <c r="C351" s="63"/>
      <c r="D351" s="65"/>
      <c r="E351" s="63"/>
      <c r="F351" s="63"/>
      <c r="G351" s="65"/>
      <c r="H351" s="63"/>
      <c r="I351" s="63"/>
      <c r="J351" s="63"/>
      <c r="K351" s="63"/>
    </row>
    <row r="352" spans="2:11" ht="24.95" customHeight="1" x14ac:dyDescent="0.15">
      <c r="B352" s="63"/>
      <c r="C352" s="63"/>
      <c r="D352" s="65"/>
      <c r="E352" s="63"/>
      <c r="F352" s="63"/>
      <c r="G352" s="65"/>
      <c r="H352" s="63"/>
      <c r="I352" s="63"/>
      <c r="J352" s="63"/>
      <c r="K352" s="63"/>
    </row>
    <row r="353" spans="2:11" ht="24.95" customHeight="1" x14ac:dyDescent="0.15">
      <c r="B353" s="63"/>
      <c r="C353" s="63"/>
      <c r="D353" s="65"/>
      <c r="E353" s="63"/>
      <c r="F353" s="63"/>
      <c r="G353" s="65"/>
      <c r="H353" s="63"/>
      <c r="I353" s="63"/>
      <c r="J353" s="63"/>
      <c r="K353" s="63"/>
    </row>
    <row r="354" spans="2:11" ht="24.95" customHeight="1" x14ac:dyDescent="0.15">
      <c r="B354" s="63"/>
      <c r="C354" s="63"/>
      <c r="D354" s="65"/>
      <c r="E354" s="63"/>
      <c r="F354" s="63"/>
      <c r="G354" s="65"/>
      <c r="H354" s="63"/>
      <c r="I354" s="63"/>
      <c r="J354" s="63"/>
      <c r="K354" s="63"/>
    </row>
    <row r="355" spans="2:11" ht="24.95" customHeight="1" x14ac:dyDescent="0.15">
      <c r="B355" s="63"/>
      <c r="C355" s="63"/>
      <c r="D355" s="65"/>
      <c r="E355" s="63"/>
      <c r="F355" s="63"/>
      <c r="G355" s="65"/>
      <c r="H355" s="63"/>
      <c r="I355" s="63"/>
      <c r="J355" s="63"/>
      <c r="K355" s="63"/>
    </row>
    <row r="356" spans="2:11" ht="24.95" customHeight="1" x14ac:dyDescent="0.15">
      <c r="B356" s="63"/>
      <c r="C356" s="63"/>
      <c r="D356" s="65"/>
      <c r="E356" s="63"/>
      <c r="F356" s="63"/>
      <c r="G356" s="65"/>
      <c r="H356" s="63"/>
      <c r="I356" s="63"/>
      <c r="J356" s="63"/>
      <c r="K356" s="63"/>
    </row>
    <row r="357" spans="2:11" ht="24.95" customHeight="1" x14ac:dyDescent="0.15">
      <c r="B357" s="63"/>
      <c r="C357" s="63"/>
      <c r="D357" s="65"/>
      <c r="E357" s="63"/>
      <c r="F357" s="63"/>
      <c r="G357" s="65"/>
      <c r="H357" s="63"/>
      <c r="I357" s="63"/>
      <c r="J357" s="63"/>
      <c r="K357" s="63"/>
    </row>
    <row r="358" spans="2:11" ht="24.95" customHeight="1" x14ac:dyDescent="0.15">
      <c r="B358" s="63"/>
      <c r="C358" s="63"/>
      <c r="D358" s="65"/>
      <c r="E358" s="63"/>
      <c r="F358" s="63"/>
      <c r="G358" s="65"/>
      <c r="H358" s="63"/>
      <c r="I358" s="63"/>
      <c r="J358" s="63"/>
      <c r="K358" s="63"/>
    </row>
    <row r="359" spans="2:11" ht="24.95" customHeight="1" x14ac:dyDescent="0.15">
      <c r="B359" s="63"/>
      <c r="C359" s="63"/>
      <c r="D359" s="65"/>
      <c r="E359" s="63"/>
      <c r="F359" s="63"/>
      <c r="G359" s="65"/>
      <c r="H359" s="63"/>
      <c r="I359" s="63"/>
      <c r="J359" s="63"/>
      <c r="K359" s="63"/>
    </row>
    <row r="360" spans="2:11" ht="24.95" customHeight="1" x14ac:dyDescent="0.15">
      <c r="B360" s="63"/>
      <c r="C360" s="63"/>
      <c r="D360" s="65"/>
      <c r="E360" s="63"/>
      <c r="F360" s="63"/>
      <c r="G360" s="65"/>
      <c r="H360" s="63"/>
      <c r="I360" s="63"/>
      <c r="J360" s="63"/>
      <c r="K360" s="63"/>
    </row>
    <row r="361" spans="2:11" ht="24.95" customHeight="1" x14ac:dyDescent="0.15">
      <c r="B361" s="63"/>
      <c r="C361" s="63"/>
      <c r="D361" s="65"/>
      <c r="E361" s="63"/>
      <c r="F361" s="63"/>
      <c r="G361" s="65"/>
      <c r="H361" s="63"/>
      <c r="I361" s="63"/>
      <c r="J361" s="63"/>
      <c r="K361" s="63"/>
    </row>
    <row r="362" spans="2:11" ht="24.95" customHeight="1" x14ac:dyDescent="0.15">
      <c r="B362" s="63"/>
      <c r="C362" s="63"/>
      <c r="D362" s="65"/>
      <c r="E362" s="63"/>
      <c r="F362" s="63"/>
      <c r="G362" s="65"/>
      <c r="H362" s="63"/>
      <c r="I362" s="63"/>
      <c r="J362" s="63"/>
      <c r="K362" s="63"/>
    </row>
    <row r="363" spans="2:11" ht="24.95" customHeight="1" x14ac:dyDescent="0.15">
      <c r="B363" s="63"/>
      <c r="C363" s="63"/>
      <c r="D363" s="65"/>
      <c r="E363" s="63"/>
      <c r="F363" s="63"/>
      <c r="G363" s="65"/>
      <c r="H363" s="63"/>
      <c r="I363" s="63"/>
      <c r="J363" s="63"/>
      <c r="K363" s="63"/>
    </row>
    <row r="364" spans="2:11" ht="24.95" customHeight="1" x14ac:dyDescent="0.15">
      <c r="B364" s="63"/>
      <c r="C364" s="63"/>
      <c r="D364" s="65"/>
      <c r="E364" s="63"/>
      <c r="F364" s="63"/>
      <c r="G364" s="65"/>
      <c r="H364" s="63"/>
      <c r="I364" s="63"/>
      <c r="J364" s="63"/>
      <c r="K364" s="63"/>
    </row>
    <row r="365" spans="2:11" ht="24.95" customHeight="1" x14ac:dyDescent="0.15">
      <c r="B365" s="63"/>
      <c r="C365" s="63"/>
      <c r="D365" s="65"/>
      <c r="E365" s="63"/>
      <c r="F365" s="63"/>
      <c r="G365" s="65"/>
      <c r="H365" s="63"/>
      <c r="I365" s="63"/>
      <c r="J365" s="63"/>
      <c r="K365" s="63"/>
    </row>
    <row r="366" spans="2:11" ht="24.95" customHeight="1" x14ac:dyDescent="0.15">
      <c r="B366" s="63"/>
      <c r="C366" s="63"/>
      <c r="D366" s="65"/>
      <c r="E366" s="63"/>
      <c r="F366" s="63"/>
      <c r="G366" s="65"/>
      <c r="H366" s="63"/>
      <c r="I366" s="63"/>
      <c r="J366" s="63"/>
      <c r="K366" s="63"/>
    </row>
    <row r="367" spans="2:11" ht="24.95" customHeight="1" x14ac:dyDescent="0.15">
      <c r="B367" s="63"/>
      <c r="C367" s="63"/>
      <c r="D367" s="65"/>
      <c r="E367" s="63"/>
      <c r="F367" s="63"/>
      <c r="G367" s="65"/>
      <c r="H367" s="63"/>
      <c r="I367" s="63"/>
      <c r="J367" s="63"/>
      <c r="K367" s="63"/>
    </row>
    <row r="368" spans="2:11" ht="24.95" customHeight="1" x14ac:dyDescent="0.15">
      <c r="B368" s="63"/>
      <c r="C368" s="63"/>
      <c r="D368" s="65"/>
      <c r="E368" s="63"/>
      <c r="F368" s="63"/>
      <c r="G368" s="65"/>
      <c r="H368" s="63"/>
      <c r="I368" s="63"/>
      <c r="J368" s="63"/>
      <c r="K368" s="63"/>
    </row>
    <row r="369" spans="3:11" ht="24.95" customHeight="1" x14ac:dyDescent="0.15"/>
    <row r="370" spans="3:11" ht="24.95" customHeight="1" x14ac:dyDescent="0.15"/>
    <row r="371" spans="3:11" ht="24.95" customHeight="1" x14ac:dyDescent="0.15"/>
    <row r="372" spans="3:11" ht="24.95" customHeight="1" x14ac:dyDescent="0.15"/>
    <row r="373" spans="3:11" ht="24.95" customHeight="1" x14ac:dyDescent="0.15"/>
    <row r="374" spans="3:11" ht="24.95" customHeight="1" x14ac:dyDescent="0.15"/>
    <row r="375" spans="3:11" ht="24.95" customHeight="1" x14ac:dyDescent="0.15"/>
    <row r="376" spans="3:11" ht="24.95" customHeight="1" x14ac:dyDescent="0.15"/>
    <row r="377" spans="3:11" ht="24.95" customHeight="1" x14ac:dyDescent="0.15"/>
    <row r="378" spans="3:11" ht="24.95" customHeight="1" x14ac:dyDescent="0.15"/>
    <row r="379" spans="3:11" ht="24.95" customHeight="1" x14ac:dyDescent="0.15"/>
    <row r="380" spans="3:11" ht="24.95" customHeight="1" x14ac:dyDescent="0.15"/>
    <row r="381" spans="3:11" ht="24.95" customHeight="1" x14ac:dyDescent="0.15"/>
    <row r="382" spans="3:11" ht="24.95" customHeight="1" x14ac:dyDescent="0.15">
      <c r="C382" s="68"/>
      <c r="K382" s="68"/>
    </row>
    <row r="383" spans="3:11" ht="24.95" customHeight="1" x14ac:dyDescent="0.15">
      <c r="C383" s="68"/>
      <c r="K383" s="68"/>
    </row>
    <row r="384" spans="3:11" ht="24.95" customHeight="1" x14ac:dyDescent="0.15">
      <c r="C384" s="68"/>
      <c r="K384" s="68"/>
    </row>
    <row r="385" spans="3:11" ht="24.95" customHeight="1" x14ac:dyDescent="0.15">
      <c r="C385" s="68"/>
      <c r="K385" s="68"/>
    </row>
    <row r="386" spans="3:11" ht="24.95" customHeight="1" x14ac:dyDescent="0.15">
      <c r="C386" s="68"/>
      <c r="K386" s="68"/>
    </row>
    <row r="387" spans="3:11" ht="24.95" customHeight="1" x14ac:dyDescent="0.15">
      <c r="C387" s="68"/>
      <c r="K387" s="68"/>
    </row>
    <row r="388" spans="3:11" ht="24.95" customHeight="1" x14ac:dyDescent="0.15">
      <c r="C388" s="68"/>
      <c r="K388" s="68"/>
    </row>
    <row r="389" spans="3:11" ht="24.95" customHeight="1" x14ac:dyDescent="0.15">
      <c r="C389" s="68"/>
      <c r="K389" s="68"/>
    </row>
    <row r="390" spans="3:11" ht="24.95" customHeight="1" x14ac:dyDescent="0.15">
      <c r="C390" s="68"/>
      <c r="K390" s="68"/>
    </row>
    <row r="391" spans="3:11" ht="24.95" customHeight="1" x14ac:dyDescent="0.15">
      <c r="C391" s="68"/>
      <c r="K391" s="68"/>
    </row>
    <row r="392" spans="3:11" ht="24.95" customHeight="1" x14ac:dyDescent="0.15">
      <c r="C392" s="68"/>
      <c r="K392" s="68"/>
    </row>
    <row r="393" spans="3:11" ht="24.95" customHeight="1" x14ac:dyDescent="0.15">
      <c r="C393" s="68"/>
      <c r="K393" s="68"/>
    </row>
    <row r="394" spans="3:11" ht="24.95" customHeight="1" x14ac:dyDescent="0.15">
      <c r="C394" s="68"/>
      <c r="K394" s="68"/>
    </row>
    <row r="395" spans="3:11" ht="24.95" customHeight="1" x14ac:dyDescent="0.15">
      <c r="C395" s="68"/>
      <c r="K395" s="68"/>
    </row>
    <row r="396" spans="3:11" ht="24.95" customHeight="1" x14ac:dyDescent="0.15">
      <c r="C396" s="68"/>
      <c r="K396" s="68"/>
    </row>
    <row r="397" spans="3:11" ht="24.95" customHeight="1" x14ac:dyDescent="0.15">
      <c r="C397" s="68"/>
      <c r="K397" s="68"/>
    </row>
    <row r="398" spans="3:11" ht="24.95" customHeight="1" x14ac:dyDescent="0.15">
      <c r="C398" s="68"/>
      <c r="K398" s="68"/>
    </row>
    <row r="399" spans="3:11" ht="24.95" customHeight="1" x14ac:dyDescent="0.15">
      <c r="C399" s="68"/>
      <c r="K399" s="68"/>
    </row>
    <row r="400" spans="3:11" ht="24.95" customHeight="1" x14ac:dyDescent="0.15">
      <c r="C400" s="68"/>
      <c r="K400" s="68"/>
    </row>
    <row r="401" spans="3:11" ht="24.95" customHeight="1" x14ac:dyDescent="0.15">
      <c r="C401" s="68"/>
      <c r="K401" s="68"/>
    </row>
    <row r="402" spans="3:11" ht="24.95" customHeight="1" x14ac:dyDescent="0.15">
      <c r="C402" s="68"/>
      <c r="K402" s="68"/>
    </row>
    <row r="403" spans="3:11" ht="24.95" customHeight="1" x14ac:dyDescent="0.15">
      <c r="C403" s="68"/>
      <c r="K403" s="68"/>
    </row>
    <row r="404" spans="3:11" ht="24.95" customHeight="1" x14ac:dyDescent="0.15">
      <c r="C404" s="68"/>
      <c r="K404" s="68"/>
    </row>
    <row r="405" spans="3:11" ht="24.95" customHeight="1" x14ac:dyDescent="0.15">
      <c r="C405" s="68"/>
      <c r="K405" s="68"/>
    </row>
    <row r="406" spans="3:11" ht="24.95" customHeight="1" x14ac:dyDescent="0.15">
      <c r="C406" s="68"/>
      <c r="K406" s="68"/>
    </row>
    <row r="407" spans="3:11" ht="24.95" customHeight="1" x14ac:dyDescent="0.15">
      <c r="C407" s="68"/>
      <c r="K407" s="68"/>
    </row>
    <row r="408" spans="3:11" ht="24.95" customHeight="1" x14ac:dyDescent="0.15">
      <c r="C408" s="68"/>
      <c r="K408" s="68"/>
    </row>
    <row r="409" spans="3:11" ht="24.95" customHeight="1" x14ac:dyDescent="0.15">
      <c r="C409" s="68"/>
      <c r="K409" s="68"/>
    </row>
    <row r="410" spans="3:11" ht="24.95" customHeight="1" x14ac:dyDescent="0.15">
      <c r="C410" s="68"/>
      <c r="K410" s="68"/>
    </row>
    <row r="411" spans="3:11" ht="24.95" customHeight="1" x14ac:dyDescent="0.15">
      <c r="C411" s="68"/>
      <c r="K411" s="68"/>
    </row>
    <row r="412" spans="3:11" ht="24.95" customHeight="1" x14ac:dyDescent="0.15">
      <c r="C412" s="68"/>
      <c r="K412" s="68"/>
    </row>
    <row r="413" spans="3:11" ht="24.95" customHeight="1" x14ac:dyDescent="0.15">
      <c r="C413" s="68"/>
      <c r="K413" s="68"/>
    </row>
    <row r="414" spans="3:11" ht="24.95" customHeight="1" x14ac:dyDescent="0.15">
      <c r="C414" s="68"/>
      <c r="K414" s="68"/>
    </row>
    <row r="415" spans="3:11" ht="24.95" customHeight="1" x14ac:dyDescent="0.15">
      <c r="C415" s="68"/>
      <c r="K415" s="68"/>
    </row>
    <row r="416" spans="3:11" ht="24.95" customHeight="1" x14ac:dyDescent="0.15">
      <c r="C416" s="68"/>
      <c r="K416" s="68"/>
    </row>
    <row r="417" spans="3:11" ht="24.95" customHeight="1" x14ac:dyDescent="0.15">
      <c r="C417" s="68"/>
      <c r="K417" s="68"/>
    </row>
    <row r="418" spans="3:11" ht="24.95" customHeight="1" x14ac:dyDescent="0.15">
      <c r="C418" s="68"/>
      <c r="K418" s="68"/>
    </row>
    <row r="419" spans="3:11" ht="24.95" customHeight="1" x14ac:dyDescent="0.15">
      <c r="C419" s="68"/>
      <c r="K419" s="68"/>
    </row>
    <row r="420" spans="3:11" ht="24.95" customHeight="1" x14ac:dyDescent="0.15">
      <c r="C420" s="68"/>
      <c r="K420" s="68"/>
    </row>
    <row r="421" spans="3:11" ht="24.95" customHeight="1" x14ac:dyDescent="0.15">
      <c r="C421" s="68"/>
      <c r="K421" s="68"/>
    </row>
    <row r="422" spans="3:11" ht="24.95" customHeight="1" x14ac:dyDescent="0.15">
      <c r="C422" s="68"/>
      <c r="K422" s="68"/>
    </row>
    <row r="423" spans="3:11" ht="24.95" customHeight="1" x14ac:dyDescent="0.15">
      <c r="C423" s="68"/>
      <c r="K423" s="68"/>
    </row>
    <row r="424" spans="3:11" ht="24.95" customHeight="1" x14ac:dyDescent="0.15">
      <c r="C424" s="68"/>
      <c r="K424" s="68"/>
    </row>
    <row r="425" spans="3:11" ht="24.95" customHeight="1" x14ac:dyDescent="0.15">
      <c r="C425" s="68"/>
      <c r="K425" s="68"/>
    </row>
    <row r="426" spans="3:11" ht="24.95" customHeight="1" x14ac:dyDescent="0.15">
      <c r="C426" s="68"/>
      <c r="K426" s="68"/>
    </row>
    <row r="427" spans="3:11" ht="24.95" customHeight="1" x14ac:dyDescent="0.15">
      <c r="C427" s="68"/>
      <c r="K427" s="68"/>
    </row>
    <row r="428" spans="3:11" ht="24.95" customHeight="1" x14ac:dyDescent="0.15">
      <c r="C428" s="68"/>
      <c r="K428" s="68"/>
    </row>
    <row r="429" spans="3:11" ht="24.95" customHeight="1" x14ac:dyDescent="0.15">
      <c r="C429" s="68"/>
      <c r="K429" s="68"/>
    </row>
    <row r="430" spans="3:11" ht="24.95" customHeight="1" x14ac:dyDescent="0.15">
      <c r="C430" s="68"/>
      <c r="K430" s="68"/>
    </row>
    <row r="431" spans="3:11" ht="24.95" customHeight="1" x14ac:dyDescent="0.15">
      <c r="C431" s="68"/>
      <c r="K431" s="68"/>
    </row>
    <row r="432" spans="3:11" ht="24.95" customHeight="1" x14ac:dyDescent="0.15">
      <c r="C432" s="68"/>
      <c r="K432" s="68"/>
    </row>
    <row r="433" spans="3:11" ht="24.95" customHeight="1" x14ac:dyDescent="0.15">
      <c r="C433" s="68"/>
      <c r="K433" s="68"/>
    </row>
    <row r="434" spans="3:11" ht="24.95" customHeight="1" x14ac:dyDescent="0.15">
      <c r="C434" s="68"/>
      <c r="K434" s="68"/>
    </row>
    <row r="435" spans="3:11" ht="24.95" customHeight="1" x14ac:dyDescent="0.15">
      <c r="C435" s="68"/>
      <c r="K435" s="68"/>
    </row>
    <row r="436" spans="3:11" ht="24.95" customHeight="1" x14ac:dyDescent="0.15">
      <c r="C436" s="68"/>
      <c r="K436" s="68"/>
    </row>
    <row r="437" spans="3:11" ht="24.95" customHeight="1" x14ac:dyDescent="0.15">
      <c r="C437" s="68"/>
      <c r="K437" s="68"/>
    </row>
    <row r="438" spans="3:11" ht="24.95" customHeight="1" x14ac:dyDescent="0.15">
      <c r="C438" s="68"/>
      <c r="K438" s="68"/>
    </row>
    <row r="439" spans="3:11" ht="24.95" customHeight="1" x14ac:dyDescent="0.15">
      <c r="C439" s="68"/>
      <c r="K439" s="68"/>
    </row>
    <row r="440" spans="3:11" ht="24.95" customHeight="1" x14ac:dyDescent="0.15">
      <c r="C440" s="68"/>
      <c r="K440" s="68"/>
    </row>
    <row r="441" spans="3:11" ht="24.95" customHeight="1" x14ac:dyDescent="0.15">
      <c r="C441" s="68"/>
      <c r="K441" s="68"/>
    </row>
    <row r="442" spans="3:11" ht="24.95" customHeight="1" x14ac:dyDescent="0.15">
      <c r="C442" s="68"/>
      <c r="K442" s="68"/>
    </row>
    <row r="443" spans="3:11" ht="24.95" customHeight="1" x14ac:dyDescent="0.15">
      <c r="C443" s="68"/>
      <c r="K443" s="68"/>
    </row>
    <row r="444" spans="3:11" ht="24.95" customHeight="1" x14ac:dyDescent="0.15">
      <c r="C444" s="68"/>
      <c r="K444" s="68"/>
    </row>
    <row r="445" spans="3:11" ht="24.95" customHeight="1" x14ac:dyDescent="0.15">
      <c r="C445" s="68"/>
      <c r="K445" s="68"/>
    </row>
    <row r="446" spans="3:11" ht="24.95" customHeight="1" x14ac:dyDescent="0.15">
      <c r="C446" s="68"/>
      <c r="K446" s="68"/>
    </row>
    <row r="447" spans="3:11" ht="24.95" customHeight="1" x14ac:dyDescent="0.15">
      <c r="C447" s="68"/>
      <c r="K447" s="68"/>
    </row>
    <row r="448" spans="3:11" ht="24.95" customHeight="1" x14ac:dyDescent="0.15">
      <c r="C448" s="68"/>
      <c r="K448" s="68"/>
    </row>
    <row r="449" spans="3:11" ht="24.95" customHeight="1" x14ac:dyDescent="0.15">
      <c r="C449" s="68"/>
      <c r="K449" s="68"/>
    </row>
    <row r="450" spans="3:11" ht="24.95" customHeight="1" x14ac:dyDescent="0.15">
      <c r="C450" s="68"/>
      <c r="K450" s="68"/>
    </row>
    <row r="451" spans="3:11" ht="24.95" customHeight="1" x14ac:dyDescent="0.15">
      <c r="C451" s="68"/>
      <c r="K451" s="68"/>
    </row>
    <row r="452" spans="3:11" ht="24.95" customHeight="1" x14ac:dyDescent="0.15">
      <c r="C452" s="68"/>
      <c r="K452" s="68"/>
    </row>
    <row r="453" spans="3:11" ht="24.95" customHeight="1" x14ac:dyDescent="0.15">
      <c r="C453" s="68"/>
      <c r="K453" s="68"/>
    </row>
    <row r="454" spans="3:11" ht="24.95" customHeight="1" x14ac:dyDescent="0.15">
      <c r="C454" s="68"/>
      <c r="K454" s="68"/>
    </row>
    <row r="455" spans="3:11" ht="24.95" customHeight="1" x14ac:dyDescent="0.15">
      <c r="C455" s="68"/>
      <c r="K455" s="68"/>
    </row>
    <row r="456" spans="3:11" ht="24.95" customHeight="1" x14ac:dyDescent="0.15">
      <c r="C456" s="68"/>
      <c r="K456" s="68"/>
    </row>
    <row r="457" spans="3:11" ht="24.95" customHeight="1" x14ac:dyDescent="0.15">
      <c r="C457" s="68"/>
      <c r="K457" s="68"/>
    </row>
    <row r="458" spans="3:11" ht="24.95" customHeight="1" x14ac:dyDescent="0.15">
      <c r="C458" s="68"/>
      <c r="K458" s="68"/>
    </row>
    <row r="459" spans="3:11" ht="24.95" customHeight="1" x14ac:dyDescent="0.15">
      <c r="C459" s="68"/>
      <c r="K459" s="68"/>
    </row>
    <row r="460" spans="3:11" ht="24.95" customHeight="1" x14ac:dyDescent="0.15">
      <c r="C460" s="68"/>
      <c r="K460" s="68"/>
    </row>
    <row r="461" spans="3:11" ht="24.95" customHeight="1" x14ac:dyDescent="0.15">
      <c r="C461" s="68"/>
      <c r="K461" s="68"/>
    </row>
    <row r="462" spans="3:11" ht="24.95" customHeight="1" x14ac:dyDescent="0.15">
      <c r="C462" s="68"/>
      <c r="K462" s="68"/>
    </row>
    <row r="463" spans="3:11" ht="24.95" customHeight="1" x14ac:dyDescent="0.15">
      <c r="C463" s="68"/>
      <c r="K463" s="68"/>
    </row>
    <row r="464" spans="3:11" ht="24.95" customHeight="1" x14ac:dyDescent="0.15">
      <c r="C464" s="68"/>
      <c r="K464" s="68"/>
    </row>
    <row r="465" spans="3:11" ht="24.95" customHeight="1" x14ac:dyDescent="0.15">
      <c r="C465" s="68"/>
      <c r="K465" s="68"/>
    </row>
    <row r="466" spans="3:11" ht="24.95" customHeight="1" x14ac:dyDescent="0.15">
      <c r="C466" s="68"/>
      <c r="K466" s="68"/>
    </row>
    <row r="467" spans="3:11" ht="24.95" customHeight="1" x14ac:dyDescent="0.15">
      <c r="C467" s="68"/>
      <c r="K467" s="68"/>
    </row>
    <row r="468" spans="3:11" ht="24.95" customHeight="1" x14ac:dyDescent="0.15">
      <c r="C468" s="68"/>
      <c r="K468" s="68"/>
    </row>
    <row r="469" spans="3:11" ht="24.95" customHeight="1" x14ac:dyDescent="0.15">
      <c r="C469" s="68"/>
      <c r="K469" s="68"/>
    </row>
    <row r="470" spans="3:11" ht="24.95" customHeight="1" x14ac:dyDescent="0.15">
      <c r="C470" s="68"/>
      <c r="K470" s="68"/>
    </row>
    <row r="471" spans="3:11" ht="24.95" customHeight="1" x14ac:dyDescent="0.15">
      <c r="C471" s="68"/>
      <c r="K471" s="68"/>
    </row>
    <row r="472" spans="3:11" ht="24.95" customHeight="1" x14ac:dyDescent="0.15">
      <c r="C472" s="68"/>
      <c r="K472" s="68"/>
    </row>
    <row r="473" spans="3:11" ht="24.95" customHeight="1" x14ac:dyDescent="0.15">
      <c r="C473" s="68"/>
      <c r="K473" s="68"/>
    </row>
    <row r="474" spans="3:11" ht="24.95" customHeight="1" x14ac:dyDescent="0.15">
      <c r="C474" s="68"/>
      <c r="K474" s="68"/>
    </row>
    <row r="475" spans="3:11" ht="24.95" customHeight="1" x14ac:dyDescent="0.15">
      <c r="C475" s="68"/>
      <c r="K475" s="68"/>
    </row>
    <row r="476" spans="3:11" ht="24.95" customHeight="1" x14ac:dyDescent="0.15">
      <c r="C476" s="68"/>
      <c r="K476" s="68"/>
    </row>
    <row r="477" spans="3:11" ht="24.95" customHeight="1" x14ac:dyDescent="0.15">
      <c r="C477" s="68"/>
      <c r="K477" s="68"/>
    </row>
    <row r="478" spans="3:11" ht="24.95" customHeight="1" x14ac:dyDescent="0.15">
      <c r="C478" s="68"/>
      <c r="K478" s="68"/>
    </row>
    <row r="479" spans="3:11" ht="24.95" customHeight="1" x14ac:dyDescent="0.15">
      <c r="C479" s="68"/>
      <c r="K479" s="68"/>
    </row>
    <row r="480" spans="3:11" ht="24.95" customHeight="1" x14ac:dyDescent="0.15">
      <c r="C480" s="68"/>
      <c r="K480" s="68"/>
    </row>
    <row r="481" spans="3:11" ht="24.95" customHeight="1" x14ac:dyDescent="0.15">
      <c r="C481" s="68"/>
      <c r="K481" s="68"/>
    </row>
    <row r="482" spans="3:11" ht="24.95" customHeight="1" x14ac:dyDescent="0.15">
      <c r="C482" s="68"/>
      <c r="K482" s="68"/>
    </row>
    <row r="483" spans="3:11" ht="24.95" customHeight="1" x14ac:dyDescent="0.15">
      <c r="C483" s="68"/>
      <c r="K483" s="68"/>
    </row>
    <row r="484" spans="3:11" ht="24.95" customHeight="1" x14ac:dyDescent="0.15">
      <c r="C484" s="68"/>
      <c r="K484" s="68"/>
    </row>
    <row r="485" spans="3:11" ht="24.95" customHeight="1" x14ac:dyDescent="0.15">
      <c r="C485" s="68"/>
      <c r="K485" s="68"/>
    </row>
    <row r="486" spans="3:11" ht="24.95" customHeight="1" x14ac:dyDescent="0.15">
      <c r="C486" s="68"/>
      <c r="K486" s="68"/>
    </row>
    <row r="487" spans="3:11" ht="24.95" customHeight="1" x14ac:dyDescent="0.15">
      <c r="C487" s="68"/>
      <c r="K487" s="68"/>
    </row>
    <row r="488" spans="3:11" ht="24.95" customHeight="1" x14ac:dyDescent="0.15">
      <c r="C488" s="68"/>
      <c r="K488" s="68"/>
    </row>
    <row r="489" spans="3:11" ht="24.95" customHeight="1" x14ac:dyDescent="0.15">
      <c r="C489" s="68"/>
      <c r="K489" s="68"/>
    </row>
    <row r="490" spans="3:11" ht="24.95" customHeight="1" x14ac:dyDescent="0.15">
      <c r="C490" s="68"/>
      <c r="K490" s="68"/>
    </row>
    <row r="491" spans="3:11" ht="24.95" customHeight="1" x14ac:dyDescent="0.15">
      <c r="C491" s="68"/>
      <c r="K491" s="68"/>
    </row>
    <row r="492" spans="3:11" ht="24.95" customHeight="1" x14ac:dyDescent="0.15">
      <c r="C492" s="68"/>
      <c r="K492" s="68"/>
    </row>
    <row r="493" spans="3:11" ht="24.95" customHeight="1" x14ac:dyDescent="0.15">
      <c r="C493" s="68"/>
      <c r="K493" s="68"/>
    </row>
    <row r="494" spans="3:11" ht="24.95" customHeight="1" x14ac:dyDescent="0.15">
      <c r="C494" s="68"/>
      <c r="K494" s="68"/>
    </row>
    <row r="495" spans="3:11" ht="24.95" customHeight="1" x14ac:dyDescent="0.15">
      <c r="C495" s="68"/>
      <c r="K495" s="68"/>
    </row>
    <row r="496" spans="3:11" ht="24.95" customHeight="1" x14ac:dyDescent="0.15">
      <c r="C496" s="68"/>
      <c r="K496" s="68"/>
    </row>
    <row r="497" spans="3:11" ht="24.95" customHeight="1" x14ac:dyDescent="0.15">
      <c r="C497" s="68"/>
      <c r="K497" s="68"/>
    </row>
    <row r="498" spans="3:11" ht="24.95" customHeight="1" x14ac:dyDescent="0.15">
      <c r="C498" s="68"/>
      <c r="K498" s="68"/>
    </row>
    <row r="499" spans="3:11" ht="24.95" customHeight="1" x14ac:dyDescent="0.15">
      <c r="C499" s="68"/>
      <c r="K499" s="68"/>
    </row>
    <row r="500" spans="3:11" ht="24.95" customHeight="1" x14ac:dyDescent="0.15">
      <c r="C500" s="68"/>
      <c r="K500" s="68"/>
    </row>
    <row r="501" spans="3:11" ht="24.95" customHeight="1" x14ac:dyDescent="0.15">
      <c r="C501" s="68"/>
      <c r="K501" s="68"/>
    </row>
    <row r="502" spans="3:11" ht="24.95" customHeight="1" x14ac:dyDescent="0.15">
      <c r="C502" s="68"/>
      <c r="K502" s="68"/>
    </row>
    <row r="503" spans="3:11" ht="24.95" customHeight="1" x14ac:dyDescent="0.15">
      <c r="C503" s="68"/>
      <c r="K503" s="68"/>
    </row>
    <row r="504" spans="3:11" ht="24.95" customHeight="1" x14ac:dyDescent="0.15">
      <c r="C504" s="68"/>
      <c r="K504" s="68"/>
    </row>
    <row r="505" spans="3:11" ht="24.95" customHeight="1" x14ac:dyDescent="0.15">
      <c r="C505" s="68"/>
      <c r="K505" s="68"/>
    </row>
    <row r="506" spans="3:11" ht="24.95" customHeight="1" x14ac:dyDescent="0.15">
      <c r="C506" s="68"/>
      <c r="K506" s="68"/>
    </row>
    <row r="507" spans="3:11" ht="24.95" customHeight="1" x14ac:dyDescent="0.15">
      <c r="C507" s="68"/>
      <c r="K507" s="68"/>
    </row>
    <row r="508" spans="3:11" ht="24.95" customHeight="1" x14ac:dyDescent="0.15">
      <c r="C508" s="68"/>
      <c r="K508" s="68"/>
    </row>
    <row r="509" spans="3:11" ht="24.95" customHeight="1" x14ac:dyDescent="0.15">
      <c r="C509" s="68"/>
      <c r="K509" s="68"/>
    </row>
    <row r="510" spans="3:11" ht="24.95" customHeight="1" x14ac:dyDescent="0.15">
      <c r="C510" s="68"/>
      <c r="K510" s="68"/>
    </row>
    <row r="511" spans="3:11" ht="24.95" customHeight="1" x14ac:dyDescent="0.15">
      <c r="C511" s="68"/>
      <c r="K511" s="68"/>
    </row>
    <row r="512" spans="3:11" ht="24.95" customHeight="1" x14ac:dyDescent="0.15">
      <c r="C512" s="68"/>
      <c r="K512" s="68"/>
    </row>
    <row r="513" spans="3:11" ht="24.95" customHeight="1" x14ac:dyDescent="0.15">
      <c r="C513" s="68"/>
      <c r="K513" s="68"/>
    </row>
    <row r="514" spans="3:11" ht="24.95" customHeight="1" x14ac:dyDescent="0.15">
      <c r="C514" s="68"/>
      <c r="K514" s="68"/>
    </row>
    <row r="515" spans="3:11" ht="24.95" customHeight="1" x14ac:dyDescent="0.15">
      <c r="C515" s="68"/>
      <c r="K515" s="68"/>
    </row>
    <row r="516" spans="3:11" ht="24.95" customHeight="1" x14ac:dyDescent="0.15">
      <c r="C516" s="68"/>
      <c r="K516" s="68"/>
    </row>
    <row r="517" spans="3:11" ht="24.95" customHeight="1" x14ac:dyDescent="0.15">
      <c r="C517" s="68"/>
      <c r="K517" s="68"/>
    </row>
    <row r="518" spans="3:11" ht="24.95" customHeight="1" x14ac:dyDescent="0.15">
      <c r="C518" s="68"/>
      <c r="K518" s="68"/>
    </row>
    <row r="519" spans="3:11" ht="24.95" customHeight="1" x14ac:dyDescent="0.15">
      <c r="C519" s="68"/>
      <c r="K519" s="68"/>
    </row>
    <row r="520" spans="3:11" ht="24.95" customHeight="1" x14ac:dyDescent="0.15">
      <c r="C520" s="68"/>
      <c r="K520" s="68"/>
    </row>
    <row r="521" spans="3:11" ht="24.95" customHeight="1" x14ac:dyDescent="0.15">
      <c r="C521" s="68"/>
      <c r="K521" s="68"/>
    </row>
    <row r="522" spans="3:11" ht="24.95" customHeight="1" x14ac:dyDescent="0.15">
      <c r="C522" s="68"/>
      <c r="K522" s="68"/>
    </row>
    <row r="523" spans="3:11" ht="24.95" customHeight="1" x14ac:dyDescent="0.15">
      <c r="C523" s="68"/>
      <c r="K523" s="68"/>
    </row>
    <row r="524" spans="3:11" ht="24.95" customHeight="1" x14ac:dyDescent="0.15">
      <c r="C524" s="68"/>
      <c r="K524" s="68"/>
    </row>
    <row r="525" spans="3:11" ht="24.95" customHeight="1" x14ac:dyDescent="0.15">
      <c r="C525" s="68"/>
      <c r="K525" s="68"/>
    </row>
    <row r="526" spans="3:11" ht="24.95" customHeight="1" x14ac:dyDescent="0.15">
      <c r="C526" s="68"/>
      <c r="K526" s="68"/>
    </row>
    <row r="527" spans="3:11" ht="24.95" customHeight="1" x14ac:dyDescent="0.15">
      <c r="C527" s="68"/>
      <c r="K527" s="68"/>
    </row>
    <row r="528" spans="3:11" ht="24.95" customHeight="1" x14ac:dyDescent="0.15">
      <c r="C528" s="68"/>
      <c r="K528" s="68"/>
    </row>
    <row r="529" spans="3:11" ht="24.95" customHeight="1" x14ac:dyDescent="0.15">
      <c r="C529" s="68"/>
      <c r="K529" s="68"/>
    </row>
    <row r="530" spans="3:11" ht="24.95" customHeight="1" x14ac:dyDescent="0.15">
      <c r="C530" s="68"/>
      <c r="K530" s="68"/>
    </row>
    <row r="531" spans="3:11" ht="24.95" customHeight="1" x14ac:dyDescent="0.15">
      <c r="C531" s="68"/>
      <c r="K531" s="68"/>
    </row>
    <row r="532" spans="3:11" ht="24.95" customHeight="1" x14ac:dyDescent="0.15">
      <c r="C532" s="68"/>
      <c r="K532" s="68"/>
    </row>
    <row r="533" spans="3:11" ht="24.95" customHeight="1" x14ac:dyDescent="0.15">
      <c r="C533" s="68"/>
      <c r="K533" s="68"/>
    </row>
    <row r="534" spans="3:11" ht="24.95" customHeight="1" x14ac:dyDescent="0.15">
      <c r="C534" s="68"/>
      <c r="K534" s="68"/>
    </row>
    <row r="535" spans="3:11" ht="24.95" customHeight="1" x14ac:dyDescent="0.15">
      <c r="C535" s="68"/>
      <c r="K535" s="68"/>
    </row>
    <row r="536" spans="3:11" ht="24.95" customHeight="1" x14ac:dyDescent="0.15">
      <c r="C536" s="68"/>
      <c r="K536" s="68"/>
    </row>
    <row r="537" spans="3:11" ht="24.95" customHeight="1" x14ac:dyDescent="0.15">
      <c r="C537" s="68"/>
      <c r="K537" s="68"/>
    </row>
    <row r="538" spans="3:11" ht="24.95" customHeight="1" x14ac:dyDescent="0.15">
      <c r="C538" s="68"/>
      <c r="K538" s="68"/>
    </row>
    <row r="539" spans="3:11" ht="24.95" customHeight="1" x14ac:dyDescent="0.15">
      <c r="C539" s="68"/>
      <c r="K539" s="68"/>
    </row>
    <row r="540" spans="3:11" ht="24.95" customHeight="1" x14ac:dyDescent="0.15">
      <c r="C540" s="68"/>
      <c r="K540" s="68"/>
    </row>
    <row r="541" spans="3:11" ht="24.95" customHeight="1" x14ac:dyDescent="0.15">
      <c r="C541" s="68"/>
      <c r="K541" s="68"/>
    </row>
    <row r="542" spans="3:11" ht="24.95" customHeight="1" x14ac:dyDescent="0.15">
      <c r="C542" s="68"/>
      <c r="K542" s="68"/>
    </row>
    <row r="543" spans="3:11" ht="24.95" customHeight="1" x14ac:dyDescent="0.15">
      <c r="C543" s="68"/>
      <c r="K543" s="68"/>
    </row>
    <row r="544" spans="3:11" ht="24.95" customHeight="1" x14ac:dyDescent="0.15">
      <c r="C544" s="68"/>
      <c r="K544" s="68"/>
    </row>
    <row r="545" spans="3:11" ht="24.95" customHeight="1" x14ac:dyDescent="0.15">
      <c r="C545" s="68"/>
      <c r="K545" s="68"/>
    </row>
    <row r="546" spans="3:11" ht="24.95" customHeight="1" x14ac:dyDescent="0.15">
      <c r="C546" s="68"/>
      <c r="K546" s="68"/>
    </row>
    <row r="547" spans="3:11" ht="24.95" customHeight="1" x14ac:dyDescent="0.15">
      <c r="C547" s="68"/>
      <c r="K547" s="68"/>
    </row>
    <row r="548" spans="3:11" ht="24.95" customHeight="1" x14ac:dyDescent="0.15">
      <c r="C548" s="68"/>
      <c r="K548" s="68"/>
    </row>
    <row r="549" spans="3:11" ht="24.95" customHeight="1" x14ac:dyDescent="0.15">
      <c r="C549" s="68"/>
      <c r="K549" s="68"/>
    </row>
    <row r="550" spans="3:11" ht="24.95" customHeight="1" x14ac:dyDescent="0.15">
      <c r="C550" s="68"/>
      <c r="K550" s="68"/>
    </row>
    <row r="551" spans="3:11" ht="24.95" customHeight="1" x14ac:dyDescent="0.15">
      <c r="C551" s="68"/>
      <c r="K551" s="68"/>
    </row>
    <row r="552" spans="3:11" ht="24.95" customHeight="1" x14ac:dyDescent="0.15">
      <c r="C552" s="68"/>
      <c r="K552" s="68"/>
    </row>
    <row r="553" spans="3:11" ht="24.95" customHeight="1" x14ac:dyDescent="0.15">
      <c r="C553" s="68"/>
      <c r="K553" s="68"/>
    </row>
    <row r="554" spans="3:11" ht="24.95" customHeight="1" x14ac:dyDescent="0.15">
      <c r="C554" s="68"/>
      <c r="K554" s="68"/>
    </row>
    <row r="555" spans="3:11" ht="24.95" customHeight="1" x14ac:dyDescent="0.15">
      <c r="C555" s="68"/>
      <c r="K555" s="68"/>
    </row>
    <row r="556" spans="3:11" ht="24.95" customHeight="1" x14ac:dyDescent="0.15">
      <c r="C556" s="68"/>
      <c r="K556" s="68"/>
    </row>
    <row r="557" spans="3:11" ht="24.95" customHeight="1" x14ac:dyDescent="0.15">
      <c r="C557" s="68"/>
      <c r="K557" s="68"/>
    </row>
    <row r="558" spans="3:11" ht="24.95" customHeight="1" x14ac:dyDescent="0.15">
      <c r="C558" s="68"/>
      <c r="K558" s="68"/>
    </row>
    <row r="559" spans="3:11" ht="24.95" customHeight="1" x14ac:dyDescent="0.15">
      <c r="C559" s="68"/>
      <c r="K559" s="68"/>
    </row>
    <row r="560" spans="3:11" ht="24.95" customHeight="1" x14ac:dyDescent="0.15">
      <c r="C560" s="68"/>
      <c r="K560" s="68"/>
    </row>
    <row r="561" spans="3:11" ht="24.95" customHeight="1" x14ac:dyDescent="0.15">
      <c r="C561" s="68"/>
      <c r="K561" s="68"/>
    </row>
    <row r="562" spans="3:11" ht="24.95" customHeight="1" x14ac:dyDescent="0.15">
      <c r="C562" s="68"/>
      <c r="K562" s="68"/>
    </row>
    <row r="563" spans="3:11" ht="24.95" customHeight="1" x14ac:dyDescent="0.15">
      <c r="C563" s="68"/>
      <c r="K563" s="68"/>
    </row>
    <row r="564" spans="3:11" ht="24.95" customHeight="1" x14ac:dyDescent="0.15">
      <c r="C564" s="68"/>
      <c r="K564" s="68"/>
    </row>
    <row r="565" spans="3:11" ht="24.95" customHeight="1" x14ac:dyDescent="0.15">
      <c r="C565" s="68"/>
      <c r="K565" s="68"/>
    </row>
    <row r="566" spans="3:11" ht="24.95" customHeight="1" x14ac:dyDescent="0.15">
      <c r="C566" s="68"/>
      <c r="K566" s="68"/>
    </row>
    <row r="567" spans="3:11" ht="24.95" customHeight="1" x14ac:dyDescent="0.15">
      <c r="C567" s="68"/>
      <c r="K567" s="68"/>
    </row>
    <row r="568" spans="3:11" ht="24.95" customHeight="1" x14ac:dyDescent="0.15">
      <c r="C568" s="68"/>
      <c r="K568" s="68"/>
    </row>
    <row r="569" spans="3:11" ht="24.95" customHeight="1" x14ac:dyDescent="0.15">
      <c r="C569" s="68"/>
      <c r="K569" s="68"/>
    </row>
    <row r="570" spans="3:11" ht="24.95" customHeight="1" x14ac:dyDescent="0.15">
      <c r="C570" s="68"/>
      <c r="K570" s="68"/>
    </row>
    <row r="571" spans="3:11" ht="24.95" customHeight="1" x14ac:dyDescent="0.15">
      <c r="C571" s="68"/>
      <c r="K571" s="68"/>
    </row>
    <row r="572" spans="3:11" ht="24.95" customHeight="1" x14ac:dyDescent="0.15">
      <c r="C572" s="68"/>
      <c r="K572" s="68"/>
    </row>
    <row r="573" spans="3:11" ht="24.95" customHeight="1" x14ac:dyDescent="0.15">
      <c r="C573" s="68"/>
      <c r="K573" s="68"/>
    </row>
    <row r="574" spans="3:11" ht="24.95" customHeight="1" x14ac:dyDescent="0.15">
      <c r="C574" s="68"/>
      <c r="K574" s="68"/>
    </row>
    <row r="575" spans="3:11" ht="24.95" customHeight="1" x14ac:dyDescent="0.15">
      <c r="C575" s="68"/>
      <c r="K575" s="68"/>
    </row>
    <row r="576" spans="3:11" ht="24.95" customHeight="1" x14ac:dyDescent="0.15">
      <c r="C576" s="68"/>
      <c r="K576" s="68"/>
    </row>
    <row r="577" spans="3:11" ht="24.95" customHeight="1" x14ac:dyDescent="0.15">
      <c r="C577" s="68"/>
      <c r="K577" s="68"/>
    </row>
    <row r="578" spans="3:11" ht="24.95" customHeight="1" x14ac:dyDescent="0.15">
      <c r="C578" s="68"/>
      <c r="K578" s="68"/>
    </row>
    <row r="579" spans="3:11" ht="24.95" customHeight="1" x14ac:dyDescent="0.15">
      <c r="C579" s="68"/>
      <c r="K579" s="68"/>
    </row>
    <row r="580" spans="3:11" ht="24.95" customHeight="1" x14ac:dyDescent="0.15">
      <c r="C580" s="68"/>
      <c r="K580" s="68"/>
    </row>
    <row r="581" spans="3:11" ht="24.95" customHeight="1" x14ac:dyDescent="0.15">
      <c r="C581" s="68"/>
      <c r="K581" s="68"/>
    </row>
    <row r="582" spans="3:11" ht="24.95" customHeight="1" x14ac:dyDescent="0.15">
      <c r="C582" s="68"/>
      <c r="K582" s="68"/>
    </row>
    <row r="583" spans="3:11" ht="24.95" customHeight="1" x14ac:dyDescent="0.15">
      <c r="C583" s="68"/>
      <c r="K583" s="68"/>
    </row>
    <row r="584" spans="3:11" ht="24.95" customHeight="1" x14ac:dyDescent="0.15">
      <c r="C584" s="68"/>
      <c r="K584" s="68"/>
    </row>
    <row r="585" spans="3:11" ht="24.95" customHeight="1" x14ac:dyDescent="0.15">
      <c r="C585" s="68"/>
      <c r="K585" s="68"/>
    </row>
    <row r="586" spans="3:11" ht="24.95" customHeight="1" x14ac:dyDescent="0.15">
      <c r="C586" s="68"/>
      <c r="K586" s="68"/>
    </row>
    <row r="587" spans="3:11" ht="24.95" customHeight="1" x14ac:dyDescent="0.15">
      <c r="C587" s="68"/>
      <c r="K587" s="68"/>
    </row>
    <row r="588" spans="3:11" ht="24.95" customHeight="1" x14ac:dyDescent="0.15">
      <c r="C588" s="68"/>
      <c r="K588" s="68"/>
    </row>
    <row r="589" spans="3:11" ht="24.95" customHeight="1" x14ac:dyDescent="0.15">
      <c r="C589" s="68"/>
      <c r="K589" s="68"/>
    </row>
    <row r="590" spans="3:11" ht="24.95" customHeight="1" x14ac:dyDescent="0.15">
      <c r="C590" s="68"/>
      <c r="K590" s="68"/>
    </row>
    <row r="591" spans="3:11" ht="24.95" customHeight="1" x14ac:dyDescent="0.15">
      <c r="C591" s="68"/>
      <c r="K591" s="68"/>
    </row>
    <row r="592" spans="3:11" ht="24.95" customHeight="1" x14ac:dyDescent="0.15">
      <c r="C592" s="68"/>
      <c r="K592" s="68"/>
    </row>
    <row r="593" spans="3:11" ht="24.95" customHeight="1" x14ac:dyDescent="0.15">
      <c r="C593" s="68"/>
      <c r="K593" s="68"/>
    </row>
    <row r="594" spans="3:11" ht="24.95" customHeight="1" x14ac:dyDescent="0.15">
      <c r="C594" s="68"/>
      <c r="K594" s="68"/>
    </row>
    <row r="595" spans="3:11" ht="24.95" customHeight="1" x14ac:dyDescent="0.15">
      <c r="C595" s="68"/>
      <c r="K595" s="68"/>
    </row>
    <row r="596" spans="3:11" ht="24.95" customHeight="1" x14ac:dyDescent="0.15">
      <c r="C596" s="68"/>
      <c r="K596" s="68"/>
    </row>
    <row r="597" spans="3:11" ht="24.95" customHeight="1" x14ac:dyDescent="0.15">
      <c r="C597" s="68"/>
      <c r="K597" s="68"/>
    </row>
    <row r="598" spans="3:11" ht="24.95" customHeight="1" x14ac:dyDescent="0.15">
      <c r="C598" s="68"/>
      <c r="K598" s="68"/>
    </row>
    <row r="599" spans="3:11" ht="24.95" customHeight="1" x14ac:dyDescent="0.15">
      <c r="C599" s="68"/>
      <c r="K599" s="68"/>
    </row>
    <row r="600" spans="3:11" ht="24.95" customHeight="1" x14ac:dyDescent="0.15">
      <c r="C600" s="68"/>
      <c r="K600" s="68"/>
    </row>
    <row r="601" spans="3:11" ht="24.95" customHeight="1" x14ac:dyDescent="0.15">
      <c r="C601" s="68"/>
      <c r="K601" s="68"/>
    </row>
    <row r="602" spans="3:11" ht="24.95" customHeight="1" x14ac:dyDescent="0.15">
      <c r="C602" s="68"/>
      <c r="K602" s="68"/>
    </row>
    <row r="603" spans="3:11" ht="24.95" customHeight="1" x14ac:dyDescent="0.15">
      <c r="C603" s="68"/>
      <c r="K603" s="68"/>
    </row>
    <row r="604" spans="3:11" ht="24.95" customHeight="1" x14ac:dyDescent="0.15">
      <c r="C604" s="68"/>
      <c r="K604" s="68"/>
    </row>
    <row r="605" spans="3:11" ht="24.95" customHeight="1" x14ac:dyDescent="0.15">
      <c r="C605" s="68"/>
      <c r="K605" s="68"/>
    </row>
    <row r="606" spans="3:11" ht="24.95" customHeight="1" x14ac:dyDescent="0.15">
      <c r="C606" s="68"/>
      <c r="K606" s="68"/>
    </row>
    <row r="607" spans="3:11" ht="24.95" customHeight="1" x14ac:dyDescent="0.15">
      <c r="C607" s="68"/>
      <c r="K607" s="68"/>
    </row>
    <row r="608" spans="3:11" ht="24.95" customHeight="1" x14ac:dyDescent="0.15">
      <c r="C608" s="68"/>
      <c r="K608" s="68"/>
    </row>
    <row r="609" spans="3:11" ht="24.95" customHeight="1" x14ac:dyDescent="0.15">
      <c r="C609" s="68"/>
      <c r="K609" s="68"/>
    </row>
    <row r="610" spans="3:11" ht="24.95" customHeight="1" x14ac:dyDescent="0.15">
      <c r="C610" s="68"/>
      <c r="K610" s="68"/>
    </row>
    <row r="611" spans="3:11" ht="24.95" customHeight="1" x14ac:dyDescent="0.15">
      <c r="C611" s="68"/>
      <c r="K611" s="68"/>
    </row>
    <row r="612" spans="3:11" ht="24.95" customHeight="1" x14ac:dyDescent="0.15">
      <c r="C612" s="68"/>
      <c r="K612" s="68"/>
    </row>
    <row r="613" spans="3:11" ht="24.95" customHeight="1" x14ac:dyDescent="0.15">
      <c r="C613" s="68"/>
      <c r="K613" s="68"/>
    </row>
    <row r="614" spans="3:11" ht="24.95" customHeight="1" x14ac:dyDescent="0.15">
      <c r="C614" s="68"/>
      <c r="K614" s="68"/>
    </row>
    <row r="615" spans="3:11" ht="24.95" customHeight="1" x14ac:dyDescent="0.15">
      <c r="C615" s="68"/>
      <c r="K615" s="68"/>
    </row>
    <row r="616" spans="3:11" ht="24.95" customHeight="1" x14ac:dyDescent="0.15">
      <c r="C616" s="68"/>
      <c r="K616" s="68"/>
    </row>
    <row r="617" spans="3:11" ht="24.95" customHeight="1" x14ac:dyDescent="0.15">
      <c r="C617" s="68"/>
      <c r="K617" s="68"/>
    </row>
    <row r="618" spans="3:11" ht="24.95" customHeight="1" x14ac:dyDescent="0.15">
      <c r="C618" s="68"/>
      <c r="K618" s="68"/>
    </row>
    <row r="619" spans="3:11" ht="24.95" customHeight="1" x14ac:dyDescent="0.15">
      <c r="C619" s="68"/>
      <c r="K619" s="68"/>
    </row>
    <row r="620" spans="3:11" ht="24.95" customHeight="1" x14ac:dyDescent="0.15">
      <c r="C620" s="68"/>
      <c r="K620" s="68"/>
    </row>
    <row r="621" spans="3:11" ht="24.95" customHeight="1" x14ac:dyDescent="0.15">
      <c r="C621" s="68"/>
      <c r="K621" s="68"/>
    </row>
    <row r="622" spans="3:11" ht="24.95" customHeight="1" x14ac:dyDescent="0.15">
      <c r="C622" s="68"/>
      <c r="K622" s="68"/>
    </row>
    <row r="623" spans="3:11" ht="24.95" customHeight="1" x14ac:dyDescent="0.15">
      <c r="C623" s="68"/>
      <c r="K623" s="68"/>
    </row>
    <row r="624" spans="3:11" ht="24.95" customHeight="1" x14ac:dyDescent="0.15">
      <c r="C624" s="68"/>
      <c r="K624" s="68"/>
    </row>
    <row r="625" spans="3:11" ht="24.95" customHeight="1" x14ac:dyDescent="0.15">
      <c r="C625" s="68"/>
      <c r="K625" s="68"/>
    </row>
    <row r="626" spans="3:11" ht="24.95" customHeight="1" x14ac:dyDescent="0.15">
      <c r="C626" s="68"/>
      <c r="K626" s="68"/>
    </row>
    <row r="627" spans="3:11" ht="24.95" customHeight="1" x14ac:dyDescent="0.15">
      <c r="C627" s="68"/>
      <c r="K627" s="68"/>
    </row>
    <row r="628" spans="3:11" ht="24.95" customHeight="1" x14ac:dyDescent="0.15">
      <c r="C628" s="68"/>
      <c r="K628" s="68"/>
    </row>
    <row r="629" spans="3:11" ht="24.95" customHeight="1" x14ac:dyDescent="0.15">
      <c r="C629" s="68"/>
      <c r="K629" s="68"/>
    </row>
    <row r="630" spans="3:11" ht="24.95" customHeight="1" x14ac:dyDescent="0.15">
      <c r="C630" s="68"/>
      <c r="K630" s="68"/>
    </row>
    <row r="631" spans="3:11" ht="24.95" customHeight="1" x14ac:dyDescent="0.15">
      <c r="C631" s="68"/>
      <c r="K631" s="68"/>
    </row>
    <row r="632" spans="3:11" ht="24.95" customHeight="1" x14ac:dyDescent="0.15">
      <c r="C632" s="68"/>
      <c r="K632" s="68"/>
    </row>
    <row r="633" spans="3:11" ht="24.95" customHeight="1" x14ac:dyDescent="0.15">
      <c r="C633" s="68"/>
      <c r="K633" s="68"/>
    </row>
    <row r="634" spans="3:11" ht="24.95" customHeight="1" x14ac:dyDescent="0.15">
      <c r="C634" s="68"/>
      <c r="K634" s="68"/>
    </row>
    <row r="635" spans="3:11" ht="24.95" customHeight="1" x14ac:dyDescent="0.15">
      <c r="C635" s="68"/>
      <c r="K635" s="68"/>
    </row>
    <row r="636" spans="3:11" ht="24.95" customHeight="1" x14ac:dyDescent="0.15">
      <c r="C636" s="68"/>
      <c r="K636" s="68"/>
    </row>
    <row r="637" spans="3:11" ht="24.95" customHeight="1" x14ac:dyDescent="0.15">
      <c r="C637" s="68"/>
      <c r="K637" s="68"/>
    </row>
    <row r="638" spans="3:11" ht="24.95" customHeight="1" x14ac:dyDescent="0.15">
      <c r="C638" s="68"/>
      <c r="K638" s="68"/>
    </row>
    <row r="639" spans="3:11" ht="24.95" customHeight="1" x14ac:dyDescent="0.15">
      <c r="C639" s="68"/>
      <c r="K639" s="68"/>
    </row>
    <row r="640" spans="3:11" ht="24.95" customHeight="1" x14ac:dyDescent="0.15">
      <c r="C640" s="68"/>
      <c r="K640" s="68"/>
    </row>
    <row r="641" spans="3:11" ht="24.95" customHeight="1" x14ac:dyDescent="0.15">
      <c r="C641" s="68"/>
      <c r="K641" s="68"/>
    </row>
    <row r="642" spans="3:11" ht="24.95" customHeight="1" x14ac:dyDescent="0.15">
      <c r="C642" s="68"/>
      <c r="K642" s="68"/>
    </row>
    <row r="643" spans="3:11" ht="24.95" customHeight="1" x14ac:dyDescent="0.15">
      <c r="C643" s="68"/>
      <c r="K643" s="68"/>
    </row>
    <row r="644" spans="3:11" ht="24.95" customHeight="1" x14ac:dyDescent="0.15">
      <c r="C644" s="68"/>
      <c r="K644" s="68"/>
    </row>
    <row r="645" spans="3:11" ht="24.95" customHeight="1" x14ac:dyDescent="0.15">
      <c r="C645" s="68"/>
      <c r="K645" s="68"/>
    </row>
    <row r="646" spans="3:11" ht="24.95" customHeight="1" x14ac:dyDescent="0.15">
      <c r="C646" s="68"/>
      <c r="K646" s="68"/>
    </row>
    <row r="647" spans="3:11" ht="24.95" customHeight="1" x14ac:dyDescent="0.15">
      <c r="C647" s="68"/>
      <c r="K647" s="68"/>
    </row>
    <row r="648" spans="3:11" ht="24.95" customHeight="1" x14ac:dyDescent="0.15">
      <c r="C648" s="68"/>
      <c r="K648" s="68"/>
    </row>
    <row r="649" spans="3:11" ht="24.95" customHeight="1" x14ac:dyDescent="0.15">
      <c r="C649" s="68"/>
      <c r="K649" s="68"/>
    </row>
    <row r="650" spans="3:11" ht="24.95" customHeight="1" x14ac:dyDescent="0.15">
      <c r="C650" s="68"/>
      <c r="K650" s="68"/>
    </row>
    <row r="651" spans="3:11" ht="24.95" customHeight="1" x14ac:dyDescent="0.15">
      <c r="C651" s="68"/>
      <c r="K651" s="68"/>
    </row>
    <row r="652" spans="3:11" ht="24.95" customHeight="1" x14ac:dyDescent="0.15">
      <c r="C652" s="68"/>
      <c r="K652" s="68"/>
    </row>
    <row r="653" spans="3:11" ht="24.95" customHeight="1" x14ac:dyDescent="0.15">
      <c r="C653" s="68"/>
      <c r="K653" s="68"/>
    </row>
    <row r="654" spans="3:11" ht="24.95" customHeight="1" x14ac:dyDescent="0.15">
      <c r="C654" s="68"/>
      <c r="K654" s="68"/>
    </row>
    <row r="655" spans="3:11" ht="24.95" customHeight="1" x14ac:dyDescent="0.15">
      <c r="C655" s="68"/>
      <c r="K655" s="68"/>
    </row>
    <row r="656" spans="3:11" ht="24.95" customHeight="1" x14ac:dyDescent="0.15">
      <c r="C656" s="68"/>
      <c r="K656" s="68"/>
    </row>
    <row r="657" spans="3:11" ht="24.95" customHeight="1" x14ac:dyDescent="0.15">
      <c r="C657" s="68"/>
      <c r="K657" s="68"/>
    </row>
    <row r="658" spans="3:11" ht="24.95" customHeight="1" x14ac:dyDescent="0.15">
      <c r="C658" s="68"/>
      <c r="K658" s="68"/>
    </row>
    <row r="659" spans="3:11" ht="24.95" customHeight="1" x14ac:dyDescent="0.15">
      <c r="C659" s="68"/>
      <c r="K659" s="68"/>
    </row>
    <row r="660" spans="3:11" ht="24.95" customHeight="1" x14ac:dyDescent="0.15">
      <c r="C660" s="68"/>
      <c r="K660" s="68"/>
    </row>
    <row r="661" spans="3:11" ht="24.95" customHeight="1" x14ac:dyDescent="0.15">
      <c r="C661" s="68"/>
      <c r="K661" s="68"/>
    </row>
    <row r="662" spans="3:11" ht="24.95" customHeight="1" x14ac:dyDescent="0.15">
      <c r="C662" s="68"/>
      <c r="K662" s="68"/>
    </row>
    <row r="663" spans="3:11" ht="24.95" customHeight="1" x14ac:dyDescent="0.15">
      <c r="C663" s="68"/>
      <c r="K663" s="68"/>
    </row>
    <row r="664" spans="3:11" ht="24.95" customHeight="1" x14ac:dyDescent="0.15">
      <c r="C664" s="68"/>
      <c r="K664" s="68"/>
    </row>
    <row r="665" spans="3:11" ht="24.95" customHeight="1" x14ac:dyDescent="0.15">
      <c r="C665" s="68"/>
      <c r="K665" s="68"/>
    </row>
    <row r="666" spans="3:11" ht="24.95" customHeight="1" x14ac:dyDescent="0.15">
      <c r="C666" s="68"/>
      <c r="K666" s="68"/>
    </row>
    <row r="667" spans="3:11" ht="24.95" customHeight="1" x14ac:dyDescent="0.15">
      <c r="C667" s="68"/>
      <c r="K667" s="68"/>
    </row>
    <row r="668" spans="3:11" ht="24.95" customHeight="1" x14ac:dyDescent="0.15">
      <c r="C668" s="68"/>
      <c r="K668" s="68"/>
    </row>
    <row r="669" spans="3:11" ht="24.95" customHeight="1" x14ac:dyDescent="0.15">
      <c r="C669" s="68"/>
      <c r="K669" s="68"/>
    </row>
    <row r="670" spans="3:11" ht="24.95" customHeight="1" x14ac:dyDescent="0.15">
      <c r="C670" s="68"/>
      <c r="K670" s="68"/>
    </row>
    <row r="671" spans="3:11" ht="24.95" customHeight="1" x14ac:dyDescent="0.15">
      <c r="C671" s="68"/>
      <c r="K671" s="68"/>
    </row>
    <row r="672" spans="3:11" ht="24.95" customHeight="1" x14ac:dyDescent="0.15">
      <c r="C672" s="68"/>
      <c r="K672" s="68"/>
    </row>
    <row r="673" spans="3:11" ht="24.95" customHeight="1" x14ac:dyDescent="0.15">
      <c r="C673" s="68"/>
      <c r="K673" s="68"/>
    </row>
    <row r="674" spans="3:11" ht="24.95" customHeight="1" x14ac:dyDescent="0.15">
      <c r="C674" s="68"/>
      <c r="K674" s="68"/>
    </row>
    <row r="675" spans="3:11" ht="24.95" customHeight="1" x14ac:dyDescent="0.15">
      <c r="C675" s="68"/>
      <c r="K675" s="68"/>
    </row>
    <row r="676" spans="3:11" ht="24.95" customHeight="1" x14ac:dyDescent="0.15">
      <c r="C676" s="68"/>
      <c r="K676" s="68"/>
    </row>
    <row r="677" spans="3:11" ht="24.95" customHeight="1" x14ac:dyDescent="0.15">
      <c r="C677" s="68"/>
      <c r="K677" s="68"/>
    </row>
    <row r="678" spans="3:11" ht="24.95" customHeight="1" x14ac:dyDescent="0.15">
      <c r="C678" s="68"/>
      <c r="K678" s="68"/>
    </row>
    <row r="679" spans="3:11" ht="24.95" customHeight="1" x14ac:dyDescent="0.15">
      <c r="C679" s="68"/>
      <c r="K679" s="68"/>
    </row>
    <row r="680" spans="3:11" ht="24.95" customHeight="1" x14ac:dyDescent="0.15">
      <c r="C680" s="68"/>
      <c r="K680" s="68"/>
    </row>
    <row r="681" spans="3:11" ht="24.95" customHeight="1" x14ac:dyDescent="0.15">
      <c r="C681" s="68"/>
      <c r="K681" s="68"/>
    </row>
    <row r="682" spans="3:11" ht="24.95" customHeight="1" x14ac:dyDescent="0.15">
      <c r="C682" s="68"/>
      <c r="K682" s="68"/>
    </row>
    <row r="683" spans="3:11" ht="24.95" customHeight="1" x14ac:dyDescent="0.15">
      <c r="C683" s="68"/>
      <c r="K683" s="68"/>
    </row>
    <row r="684" spans="3:11" ht="24.95" customHeight="1" x14ac:dyDescent="0.15">
      <c r="C684" s="68"/>
      <c r="K684" s="68"/>
    </row>
    <row r="685" spans="3:11" ht="24.95" customHeight="1" x14ac:dyDescent="0.15">
      <c r="C685" s="68"/>
      <c r="K685" s="68"/>
    </row>
    <row r="686" spans="3:11" ht="24.95" customHeight="1" x14ac:dyDescent="0.15">
      <c r="C686" s="68"/>
      <c r="K686" s="68"/>
    </row>
    <row r="687" spans="3:11" ht="24.95" customHeight="1" x14ac:dyDescent="0.15">
      <c r="C687" s="68"/>
      <c r="K687" s="68"/>
    </row>
    <row r="688" spans="3:11" ht="24.95" customHeight="1" x14ac:dyDescent="0.15">
      <c r="C688" s="68"/>
      <c r="K688" s="68"/>
    </row>
    <row r="689" spans="3:11" ht="24.95" customHeight="1" x14ac:dyDescent="0.15">
      <c r="C689" s="68"/>
      <c r="K689" s="68"/>
    </row>
    <row r="690" spans="3:11" ht="24.95" customHeight="1" x14ac:dyDescent="0.15">
      <c r="C690" s="68"/>
      <c r="K690" s="68"/>
    </row>
    <row r="691" spans="3:11" ht="24.95" customHeight="1" x14ac:dyDescent="0.15">
      <c r="C691" s="68"/>
      <c r="K691" s="68"/>
    </row>
    <row r="692" spans="3:11" ht="24.95" customHeight="1" x14ac:dyDescent="0.15">
      <c r="C692" s="68"/>
      <c r="K692" s="68"/>
    </row>
    <row r="693" spans="3:11" ht="24.95" customHeight="1" x14ac:dyDescent="0.15">
      <c r="C693" s="68"/>
      <c r="K693" s="68"/>
    </row>
    <row r="694" spans="3:11" ht="24.95" customHeight="1" x14ac:dyDescent="0.15">
      <c r="C694" s="68"/>
      <c r="K694" s="68"/>
    </row>
    <row r="695" spans="3:11" ht="24.95" customHeight="1" x14ac:dyDescent="0.15">
      <c r="C695" s="68"/>
      <c r="K695" s="68"/>
    </row>
    <row r="696" spans="3:11" ht="24.95" customHeight="1" x14ac:dyDescent="0.15">
      <c r="C696" s="68"/>
      <c r="K696" s="68"/>
    </row>
    <row r="697" spans="3:11" ht="24.95" customHeight="1" x14ac:dyDescent="0.15">
      <c r="C697" s="68"/>
      <c r="K697" s="68"/>
    </row>
    <row r="698" spans="3:11" ht="24.95" customHeight="1" x14ac:dyDescent="0.15">
      <c r="C698" s="68"/>
      <c r="K698" s="68"/>
    </row>
    <row r="699" spans="3:11" ht="24.95" customHeight="1" x14ac:dyDescent="0.15">
      <c r="C699" s="68"/>
      <c r="K699" s="68"/>
    </row>
    <row r="700" spans="3:11" ht="24.95" customHeight="1" x14ac:dyDescent="0.15">
      <c r="C700" s="68"/>
      <c r="K700" s="68"/>
    </row>
    <row r="701" spans="3:11" ht="24.95" customHeight="1" x14ac:dyDescent="0.15">
      <c r="C701" s="68"/>
      <c r="K701" s="68"/>
    </row>
    <row r="702" spans="3:11" ht="24.95" customHeight="1" x14ac:dyDescent="0.15">
      <c r="C702" s="68"/>
      <c r="K702" s="68"/>
    </row>
    <row r="703" spans="3:11" ht="24.95" customHeight="1" x14ac:dyDescent="0.15">
      <c r="C703" s="68"/>
      <c r="K703" s="68"/>
    </row>
    <row r="704" spans="3:11" ht="24.95" customHeight="1" x14ac:dyDescent="0.15">
      <c r="C704" s="68"/>
      <c r="K704" s="68"/>
    </row>
    <row r="705" spans="3:11" ht="24.95" customHeight="1" x14ac:dyDescent="0.15">
      <c r="C705" s="68"/>
      <c r="K705" s="68"/>
    </row>
    <row r="706" spans="3:11" ht="24.95" customHeight="1" x14ac:dyDescent="0.15">
      <c r="C706" s="68"/>
      <c r="K706" s="68"/>
    </row>
    <row r="707" spans="3:11" ht="24.95" customHeight="1" x14ac:dyDescent="0.15">
      <c r="C707" s="68"/>
      <c r="K707" s="68"/>
    </row>
    <row r="708" spans="3:11" ht="24.95" customHeight="1" x14ac:dyDescent="0.15">
      <c r="C708" s="68"/>
      <c r="K708" s="68"/>
    </row>
    <row r="709" spans="3:11" ht="24.95" customHeight="1" x14ac:dyDescent="0.15">
      <c r="C709" s="68"/>
      <c r="K709" s="68"/>
    </row>
    <row r="710" spans="3:11" ht="24.95" customHeight="1" x14ac:dyDescent="0.15">
      <c r="C710" s="68"/>
      <c r="K710" s="68"/>
    </row>
    <row r="711" spans="3:11" ht="24.95" customHeight="1" x14ac:dyDescent="0.15">
      <c r="C711" s="68"/>
      <c r="K711" s="68"/>
    </row>
    <row r="712" spans="3:11" ht="24.95" customHeight="1" x14ac:dyDescent="0.15">
      <c r="C712" s="68"/>
      <c r="K712" s="68"/>
    </row>
    <row r="713" spans="3:11" ht="24.95" customHeight="1" x14ac:dyDescent="0.15">
      <c r="C713" s="68"/>
      <c r="K713" s="68"/>
    </row>
    <row r="714" spans="3:11" ht="24.95" customHeight="1" x14ac:dyDescent="0.15">
      <c r="C714" s="68"/>
      <c r="K714" s="68"/>
    </row>
    <row r="715" spans="3:11" ht="24.95" customHeight="1" x14ac:dyDescent="0.15">
      <c r="C715" s="68"/>
      <c r="K715" s="68"/>
    </row>
    <row r="716" spans="3:11" ht="24.95" customHeight="1" x14ac:dyDescent="0.15">
      <c r="C716" s="68"/>
      <c r="K716" s="68"/>
    </row>
    <row r="717" spans="3:11" ht="24.95" customHeight="1" x14ac:dyDescent="0.15">
      <c r="C717" s="68"/>
      <c r="K717" s="68"/>
    </row>
    <row r="718" spans="3:11" ht="24.95" customHeight="1" x14ac:dyDescent="0.15">
      <c r="C718" s="68"/>
      <c r="K718" s="68"/>
    </row>
    <row r="719" spans="3:11" ht="24.95" customHeight="1" x14ac:dyDescent="0.15">
      <c r="C719" s="68"/>
      <c r="K719" s="68"/>
    </row>
    <row r="720" spans="3:11" ht="24.95" customHeight="1" x14ac:dyDescent="0.15">
      <c r="C720" s="68"/>
      <c r="K720" s="68"/>
    </row>
    <row r="721" spans="3:11" ht="24.95" customHeight="1" x14ac:dyDescent="0.15">
      <c r="C721" s="68"/>
      <c r="K721" s="68"/>
    </row>
    <row r="722" spans="3:11" ht="24.95" customHeight="1" x14ac:dyDescent="0.15">
      <c r="C722" s="68"/>
      <c r="K722" s="68"/>
    </row>
    <row r="723" spans="3:11" ht="24.95" customHeight="1" x14ac:dyDescent="0.15">
      <c r="C723" s="68"/>
      <c r="K723" s="68"/>
    </row>
    <row r="724" spans="3:11" ht="24.95" customHeight="1" x14ac:dyDescent="0.15">
      <c r="C724" s="68"/>
      <c r="K724" s="68"/>
    </row>
    <row r="725" spans="3:11" ht="24.95" customHeight="1" x14ac:dyDescent="0.15">
      <c r="C725" s="68"/>
      <c r="K725" s="68"/>
    </row>
    <row r="726" spans="3:11" ht="24.95" customHeight="1" x14ac:dyDescent="0.15">
      <c r="C726" s="68"/>
      <c r="K726" s="68"/>
    </row>
    <row r="727" spans="3:11" ht="24.95" customHeight="1" x14ac:dyDescent="0.15">
      <c r="C727" s="68"/>
      <c r="K727" s="68"/>
    </row>
    <row r="728" spans="3:11" ht="24.95" customHeight="1" x14ac:dyDescent="0.15">
      <c r="C728" s="68"/>
      <c r="K728" s="68"/>
    </row>
    <row r="729" spans="3:11" ht="24.95" customHeight="1" x14ac:dyDescent="0.15">
      <c r="C729" s="68"/>
      <c r="K729" s="68"/>
    </row>
    <row r="730" spans="3:11" ht="24.95" customHeight="1" x14ac:dyDescent="0.15">
      <c r="C730" s="68"/>
      <c r="K730" s="68"/>
    </row>
    <row r="731" spans="3:11" ht="24.95" customHeight="1" x14ac:dyDescent="0.15">
      <c r="C731" s="68"/>
      <c r="K731" s="68"/>
    </row>
    <row r="732" spans="3:11" ht="24.95" customHeight="1" x14ac:dyDescent="0.15">
      <c r="C732" s="68"/>
      <c r="K732" s="68"/>
    </row>
    <row r="733" spans="3:11" ht="24.95" customHeight="1" x14ac:dyDescent="0.15">
      <c r="C733" s="68"/>
      <c r="K733" s="68"/>
    </row>
    <row r="734" spans="3:11" ht="24.95" customHeight="1" x14ac:dyDescent="0.15">
      <c r="C734" s="68"/>
      <c r="K734" s="68"/>
    </row>
    <row r="735" spans="3:11" ht="24.95" customHeight="1" x14ac:dyDescent="0.15">
      <c r="C735" s="68"/>
      <c r="K735" s="68"/>
    </row>
    <row r="736" spans="3:11" ht="24.95" customHeight="1" x14ac:dyDescent="0.15">
      <c r="C736" s="68"/>
      <c r="K736" s="68"/>
    </row>
    <row r="737" spans="3:11" ht="24.95" customHeight="1" x14ac:dyDescent="0.15">
      <c r="C737" s="68"/>
      <c r="K737" s="68"/>
    </row>
    <row r="738" spans="3:11" ht="24.95" customHeight="1" x14ac:dyDescent="0.15">
      <c r="C738" s="68"/>
      <c r="K738" s="68"/>
    </row>
    <row r="739" spans="3:11" ht="24.95" customHeight="1" x14ac:dyDescent="0.15">
      <c r="C739" s="68"/>
      <c r="K739" s="68"/>
    </row>
    <row r="740" spans="3:11" ht="24.95" customHeight="1" x14ac:dyDescent="0.15">
      <c r="C740" s="68"/>
      <c r="K740" s="68"/>
    </row>
    <row r="741" spans="3:11" ht="24.95" customHeight="1" x14ac:dyDescent="0.15">
      <c r="C741" s="68"/>
      <c r="K741" s="68"/>
    </row>
    <row r="742" spans="3:11" ht="24.95" customHeight="1" x14ac:dyDescent="0.15">
      <c r="C742" s="68"/>
      <c r="K742" s="68"/>
    </row>
    <row r="743" spans="3:11" ht="24.95" customHeight="1" x14ac:dyDescent="0.15">
      <c r="C743" s="68"/>
      <c r="K743" s="68"/>
    </row>
    <row r="744" spans="3:11" ht="24.95" customHeight="1" x14ac:dyDescent="0.15">
      <c r="C744" s="68"/>
      <c r="K744" s="68"/>
    </row>
    <row r="745" spans="3:11" ht="24.95" customHeight="1" x14ac:dyDescent="0.15">
      <c r="C745" s="68"/>
      <c r="K745" s="68"/>
    </row>
    <row r="746" spans="3:11" ht="24.95" customHeight="1" x14ac:dyDescent="0.15">
      <c r="C746" s="68"/>
      <c r="K746" s="68"/>
    </row>
    <row r="747" spans="3:11" ht="24.95" customHeight="1" x14ac:dyDescent="0.15">
      <c r="C747" s="68"/>
      <c r="K747" s="68"/>
    </row>
    <row r="748" spans="3:11" ht="24.95" customHeight="1" x14ac:dyDescent="0.15">
      <c r="C748" s="68"/>
      <c r="K748" s="68"/>
    </row>
    <row r="749" spans="3:11" ht="24.95" customHeight="1" x14ac:dyDescent="0.15">
      <c r="C749" s="68"/>
      <c r="K749" s="68"/>
    </row>
    <row r="750" spans="3:11" ht="24.95" customHeight="1" x14ac:dyDescent="0.15">
      <c r="C750" s="68"/>
      <c r="K750" s="68"/>
    </row>
    <row r="751" spans="3:11" ht="24.95" customHeight="1" x14ac:dyDescent="0.15">
      <c r="C751" s="68"/>
      <c r="K751" s="68"/>
    </row>
    <row r="752" spans="3:11" ht="24.95" customHeight="1" x14ac:dyDescent="0.15">
      <c r="C752" s="68"/>
      <c r="K752" s="68"/>
    </row>
    <row r="753" spans="3:11" ht="24.95" customHeight="1" x14ac:dyDescent="0.15">
      <c r="C753" s="68"/>
      <c r="K753" s="68"/>
    </row>
    <row r="754" spans="3:11" ht="24.95" customHeight="1" x14ac:dyDescent="0.15">
      <c r="C754" s="68"/>
      <c r="K754" s="68"/>
    </row>
    <row r="755" spans="3:11" ht="24.95" customHeight="1" x14ac:dyDescent="0.15">
      <c r="C755" s="68"/>
      <c r="K755" s="68"/>
    </row>
    <row r="756" spans="3:11" ht="24.95" customHeight="1" x14ac:dyDescent="0.15">
      <c r="C756" s="68"/>
      <c r="K756" s="68"/>
    </row>
    <row r="757" spans="3:11" ht="24.95" customHeight="1" x14ac:dyDescent="0.15">
      <c r="C757" s="68"/>
      <c r="K757" s="68"/>
    </row>
    <row r="758" spans="3:11" ht="24.95" customHeight="1" x14ac:dyDescent="0.15">
      <c r="C758" s="68"/>
      <c r="K758" s="68"/>
    </row>
    <row r="759" spans="3:11" ht="24.95" customHeight="1" x14ac:dyDescent="0.15">
      <c r="C759" s="68"/>
      <c r="K759" s="68"/>
    </row>
    <row r="760" spans="3:11" ht="24.95" customHeight="1" x14ac:dyDescent="0.15">
      <c r="C760" s="68"/>
      <c r="K760" s="68"/>
    </row>
    <row r="761" spans="3:11" ht="24.95" customHeight="1" x14ac:dyDescent="0.15">
      <c r="C761" s="68"/>
      <c r="K761" s="68"/>
    </row>
    <row r="762" spans="3:11" ht="24.95" customHeight="1" x14ac:dyDescent="0.15">
      <c r="C762" s="68"/>
      <c r="K762" s="68"/>
    </row>
    <row r="763" spans="3:11" ht="24.95" customHeight="1" x14ac:dyDescent="0.15">
      <c r="C763" s="68"/>
      <c r="K763" s="68"/>
    </row>
    <row r="764" spans="3:11" ht="24.95" customHeight="1" x14ac:dyDescent="0.15">
      <c r="C764" s="68"/>
      <c r="K764" s="68"/>
    </row>
    <row r="765" spans="3:11" ht="24.95" customHeight="1" x14ac:dyDescent="0.15">
      <c r="C765" s="68"/>
      <c r="K765" s="68"/>
    </row>
    <row r="766" spans="3:11" ht="24.95" customHeight="1" x14ac:dyDescent="0.15">
      <c r="C766" s="68"/>
      <c r="K766" s="68"/>
    </row>
    <row r="767" spans="3:11" ht="24.95" customHeight="1" x14ac:dyDescent="0.15">
      <c r="C767" s="68"/>
      <c r="K767" s="68"/>
    </row>
    <row r="768" spans="3:11" ht="24.95" customHeight="1" x14ac:dyDescent="0.15">
      <c r="C768" s="68"/>
      <c r="K768" s="68"/>
    </row>
    <row r="769" spans="3:11" ht="24.95" customHeight="1" x14ac:dyDescent="0.15">
      <c r="C769" s="68"/>
      <c r="K769" s="68"/>
    </row>
    <row r="770" spans="3:11" ht="24.95" customHeight="1" x14ac:dyDescent="0.15">
      <c r="C770" s="68"/>
      <c r="K770" s="68"/>
    </row>
    <row r="771" spans="3:11" ht="24.95" customHeight="1" x14ac:dyDescent="0.15">
      <c r="C771" s="68"/>
      <c r="K771" s="68"/>
    </row>
    <row r="772" spans="3:11" ht="24.95" customHeight="1" x14ac:dyDescent="0.15">
      <c r="C772" s="68"/>
      <c r="K772" s="68"/>
    </row>
    <row r="773" spans="3:11" ht="24.95" customHeight="1" x14ac:dyDescent="0.15">
      <c r="C773" s="68"/>
      <c r="K773" s="68"/>
    </row>
    <row r="774" spans="3:11" ht="24.95" customHeight="1" x14ac:dyDescent="0.15">
      <c r="C774" s="68"/>
      <c r="K774" s="68"/>
    </row>
    <row r="775" spans="3:11" ht="24.95" customHeight="1" x14ac:dyDescent="0.15">
      <c r="C775" s="68"/>
      <c r="K775" s="68"/>
    </row>
    <row r="776" spans="3:11" ht="24.95" customHeight="1" x14ac:dyDescent="0.15">
      <c r="C776" s="68"/>
      <c r="K776" s="68"/>
    </row>
    <row r="777" spans="3:11" ht="24.95" customHeight="1" x14ac:dyDescent="0.15">
      <c r="C777" s="68"/>
      <c r="K777" s="68"/>
    </row>
    <row r="778" spans="3:11" ht="24.95" customHeight="1" x14ac:dyDescent="0.15">
      <c r="C778" s="68"/>
      <c r="K778" s="68"/>
    </row>
    <row r="779" spans="3:11" ht="24.95" customHeight="1" x14ac:dyDescent="0.15">
      <c r="C779" s="68"/>
      <c r="K779" s="68"/>
    </row>
    <row r="780" spans="3:11" ht="24.95" customHeight="1" x14ac:dyDescent="0.15">
      <c r="C780" s="68"/>
      <c r="K780" s="68"/>
    </row>
    <row r="781" spans="3:11" ht="24.95" customHeight="1" x14ac:dyDescent="0.15">
      <c r="C781" s="68"/>
      <c r="K781" s="68"/>
    </row>
    <row r="782" spans="3:11" ht="24.95" customHeight="1" x14ac:dyDescent="0.15">
      <c r="C782" s="68"/>
      <c r="K782" s="68"/>
    </row>
    <row r="783" spans="3:11" ht="24.95" customHeight="1" x14ac:dyDescent="0.15">
      <c r="C783" s="68"/>
      <c r="K783" s="68"/>
    </row>
    <row r="784" spans="3:11" ht="24.95" customHeight="1" x14ac:dyDescent="0.15">
      <c r="C784" s="68"/>
      <c r="K784" s="68"/>
    </row>
    <row r="785" spans="3:11" ht="24.95" customHeight="1" x14ac:dyDescent="0.15">
      <c r="C785" s="68"/>
      <c r="K785" s="68"/>
    </row>
    <row r="786" spans="3:11" ht="24.95" customHeight="1" x14ac:dyDescent="0.15">
      <c r="C786" s="68"/>
      <c r="K786" s="68"/>
    </row>
    <row r="787" spans="3:11" ht="24.95" customHeight="1" x14ac:dyDescent="0.15">
      <c r="C787" s="68"/>
      <c r="K787" s="68"/>
    </row>
    <row r="788" spans="3:11" ht="24.95" customHeight="1" x14ac:dyDescent="0.15">
      <c r="C788" s="68"/>
      <c r="K788" s="68"/>
    </row>
    <row r="789" spans="3:11" ht="24.95" customHeight="1" x14ac:dyDescent="0.15">
      <c r="C789" s="68"/>
      <c r="K789" s="68"/>
    </row>
    <row r="790" spans="3:11" ht="24.95" customHeight="1" x14ac:dyDescent="0.15">
      <c r="C790" s="68"/>
      <c r="K790" s="68"/>
    </row>
    <row r="791" spans="3:11" ht="24.95" customHeight="1" x14ac:dyDescent="0.15">
      <c r="C791" s="68"/>
      <c r="K791" s="68"/>
    </row>
    <row r="792" spans="3:11" ht="24.95" customHeight="1" x14ac:dyDescent="0.15">
      <c r="C792" s="68"/>
      <c r="K792" s="68"/>
    </row>
    <row r="793" spans="3:11" ht="24.95" customHeight="1" x14ac:dyDescent="0.15">
      <c r="C793" s="68"/>
      <c r="K793" s="68"/>
    </row>
    <row r="794" spans="3:11" ht="24.95" customHeight="1" x14ac:dyDescent="0.15">
      <c r="C794" s="68"/>
      <c r="K794" s="68"/>
    </row>
    <row r="795" spans="3:11" ht="24.95" customHeight="1" x14ac:dyDescent="0.15">
      <c r="C795" s="68"/>
      <c r="K795" s="68"/>
    </row>
    <row r="796" spans="3:11" ht="24.95" customHeight="1" x14ac:dyDescent="0.15">
      <c r="C796" s="68"/>
      <c r="K796" s="68"/>
    </row>
    <row r="797" spans="3:11" ht="24.95" customHeight="1" x14ac:dyDescent="0.15">
      <c r="C797" s="68"/>
      <c r="K797" s="68"/>
    </row>
    <row r="798" spans="3:11" ht="24.95" customHeight="1" x14ac:dyDescent="0.15">
      <c r="C798" s="68"/>
      <c r="K798" s="68"/>
    </row>
    <row r="799" spans="3:11" ht="24.95" customHeight="1" x14ac:dyDescent="0.15">
      <c r="C799" s="68"/>
      <c r="K799" s="68"/>
    </row>
    <row r="800" spans="3:11" ht="24.95" customHeight="1" x14ac:dyDescent="0.15">
      <c r="C800" s="68"/>
      <c r="K800" s="68"/>
    </row>
    <row r="801" spans="3:11" ht="24.95" customHeight="1" x14ac:dyDescent="0.15">
      <c r="C801" s="68"/>
      <c r="K801" s="68"/>
    </row>
    <row r="802" spans="3:11" ht="24.95" customHeight="1" x14ac:dyDescent="0.15">
      <c r="C802" s="68"/>
      <c r="K802" s="68"/>
    </row>
    <row r="803" spans="3:11" ht="24.95" customHeight="1" x14ac:dyDescent="0.15">
      <c r="C803" s="68"/>
      <c r="K803" s="68"/>
    </row>
    <row r="804" spans="3:11" ht="24.95" customHeight="1" x14ac:dyDescent="0.15">
      <c r="C804" s="68"/>
      <c r="K804" s="68"/>
    </row>
    <row r="805" spans="3:11" ht="24.95" customHeight="1" x14ac:dyDescent="0.15">
      <c r="C805" s="68"/>
      <c r="K805" s="68"/>
    </row>
    <row r="806" spans="3:11" ht="24.95" customHeight="1" x14ac:dyDescent="0.15">
      <c r="C806" s="68"/>
      <c r="K806" s="68"/>
    </row>
    <row r="807" spans="3:11" ht="24.95" customHeight="1" x14ac:dyDescent="0.15">
      <c r="C807" s="68"/>
      <c r="K807" s="68"/>
    </row>
    <row r="808" spans="3:11" ht="24.95" customHeight="1" x14ac:dyDescent="0.15">
      <c r="C808" s="68"/>
      <c r="K808" s="68"/>
    </row>
    <row r="809" spans="3:11" ht="24.95" customHeight="1" x14ac:dyDescent="0.15">
      <c r="C809" s="68"/>
      <c r="K809" s="68"/>
    </row>
    <row r="810" spans="3:11" ht="24.95" customHeight="1" x14ac:dyDescent="0.15">
      <c r="C810" s="68"/>
      <c r="K810" s="68"/>
    </row>
    <row r="811" spans="3:11" ht="24.95" customHeight="1" x14ac:dyDescent="0.15">
      <c r="C811" s="68"/>
      <c r="K811" s="68"/>
    </row>
    <row r="812" spans="3:11" ht="24.95" customHeight="1" x14ac:dyDescent="0.15">
      <c r="C812" s="68"/>
      <c r="K812" s="68"/>
    </row>
    <row r="813" spans="3:11" ht="24.95" customHeight="1" x14ac:dyDescent="0.15">
      <c r="C813" s="68"/>
      <c r="K813" s="68"/>
    </row>
    <row r="814" spans="3:11" ht="24.95" customHeight="1" x14ac:dyDescent="0.15">
      <c r="C814" s="68"/>
      <c r="K814" s="68"/>
    </row>
    <row r="815" spans="3:11" ht="24.95" customHeight="1" x14ac:dyDescent="0.15">
      <c r="C815" s="68"/>
      <c r="K815" s="68"/>
    </row>
    <row r="816" spans="3:11" ht="24.95" customHeight="1" x14ac:dyDescent="0.15">
      <c r="C816" s="68"/>
      <c r="K816" s="68"/>
    </row>
    <row r="817" spans="3:11" ht="24.95" customHeight="1" x14ac:dyDescent="0.15">
      <c r="C817" s="68"/>
      <c r="K817" s="68"/>
    </row>
    <row r="818" spans="3:11" ht="24.95" customHeight="1" x14ac:dyDescent="0.15">
      <c r="C818" s="68"/>
      <c r="K818" s="68"/>
    </row>
    <row r="819" spans="3:11" ht="24.95" customHeight="1" x14ac:dyDescent="0.15">
      <c r="C819" s="68"/>
      <c r="K819" s="68"/>
    </row>
    <row r="820" spans="3:11" ht="24.95" customHeight="1" x14ac:dyDescent="0.15">
      <c r="C820" s="68"/>
      <c r="K820" s="68"/>
    </row>
    <row r="821" spans="3:11" ht="24.95" customHeight="1" x14ac:dyDescent="0.15">
      <c r="C821" s="68"/>
      <c r="K821" s="68"/>
    </row>
    <row r="822" spans="3:11" ht="24.95" customHeight="1" x14ac:dyDescent="0.15">
      <c r="C822" s="68"/>
      <c r="K822" s="68"/>
    </row>
    <row r="823" spans="3:11" ht="24.95" customHeight="1" x14ac:dyDescent="0.15">
      <c r="C823" s="68"/>
      <c r="K823" s="68"/>
    </row>
    <row r="824" spans="3:11" ht="24.95" customHeight="1" x14ac:dyDescent="0.15">
      <c r="C824" s="68"/>
      <c r="K824" s="68"/>
    </row>
    <row r="825" spans="3:11" ht="24.95" customHeight="1" x14ac:dyDescent="0.15">
      <c r="C825" s="68"/>
      <c r="K825" s="68"/>
    </row>
    <row r="826" spans="3:11" ht="24.95" customHeight="1" x14ac:dyDescent="0.15">
      <c r="C826" s="68"/>
      <c r="K826" s="68"/>
    </row>
    <row r="827" spans="3:11" ht="24.95" customHeight="1" x14ac:dyDescent="0.15">
      <c r="C827" s="68"/>
      <c r="K827" s="68"/>
    </row>
    <row r="828" spans="3:11" ht="24.95" customHeight="1" x14ac:dyDescent="0.15">
      <c r="C828" s="68"/>
      <c r="K828" s="68"/>
    </row>
    <row r="829" spans="3:11" ht="24.95" customHeight="1" x14ac:dyDescent="0.15">
      <c r="C829" s="68"/>
      <c r="K829" s="68"/>
    </row>
    <row r="830" spans="3:11" ht="24.95" customHeight="1" x14ac:dyDescent="0.15">
      <c r="C830" s="68"/>
      <c r="K830" s="68"/>
    </row>
    <row r="831" spans="3:11" ht="24.95" customHeight="1" x14ac:dyDescent="0.15">
      <c r="C831" s="68"/>
      <c r="K831" s="68"/>
    </row>
    <row r="832" spans="3:11" ht="24.95" customHeight="1" x14ac:dyDescent="0.15">
      <c r="C832" s="68"/>
      <c r="K832" s="68"/>
    </row>
    <row r="833" spans="3:11" ht="24.95" customHeight="1" x14ac:dyDescent="0.15">
      <c r="C833" s="68"/>
      <c r="K833" s="68"/>
    </row>
    <row r="834" spans="3:11" ht="24.95" customHeight="1" x14ac:dyDescent="0.15">
      <c r="C834" s="68"/>
      <c r="K834" s="68"/>
    </row>
    <row r="835" spans="3:11" ht="24.95" customHeight="1" x14ac:dyDescent="0.15">
      <c r="C835" s="68"/>
      <c r="K835" s="68"/>
    </row>
    <row r="836" spans="3:11" ht="24.95" customHeight="1" x14ac:dyDescent="0.15">
      <c r="C836" s="68"/>
      <c r="K836" s="68"/>
    </row>
    <row r="837" spans="3:11" ht="24.95" customHeight="1" x14ac:dyDescent="0.15">
      <c r="C837" s="68"/>
      <c r="K837" s="68"/>
    </row>
    <row r="838" spans="3:11" ht="24.95" customHeight="1" x14ac:dyDescent="0.15">
      <c r="C838" s="68"/>
      <c r="K838" s="68"/>
    </row>
    <row r="839" spans="3:11" ht="24.95" customHeight="1" x14ac:dyDescent="0.15">
      <c r="C839" s="68"/>
      <c r="K839" s="68"/>
    </row>
    <row r="840" spans="3:11" ht="24.95" customHeight="1" x14ac:dyDescent="0.15">
      <c r="C840" s="68"/>
      <c r="K840" s="68"/>
    </row>
    <row r="841" spans="3:11" ht="24.95" customHeight="1" x14ac:dyDescent="0.15">
      <c r="C841" s="68"/>
      <c r="K841" s="68"/>
    </row>
    <row r="842" spans="3:11" ht="24.95" customHeight="1" x14ac:dyDescent="0.15">
      <c r="C842" s="68"/>
      <c r="K842" s="68"/>
    </row>
    <row r="843" spans="3:11" ht="24.95" customHeight="1" x14ac:dyDescent="0.15">
      <c r="C843" s="68"/>
      <c r="K843" s="68"/>
    </row>
    <row r="844" spans="3:11" ht="24.95" customHeight="1" x14ac:dyDescent="0.15">
      <c r="C844" s="68"/>
      <c r="K844" s="68"/>
    </row>
    <row r="845" spans="3:11" ht="24.95" customHeight="1" x14ac:dyDescent="0.15">
      <c r="C845" s="68"/>
      <c r="K845" s="68"/>
    </row>
    <row r="846" spans="3:11" ht="24.95" customHeight="1" x14ac:dyDescent="0.15">
      <c r="C846" s="68"/>
      <c r="K846" s="68"/>
    </row>
    <row r="847" spans="3:11" ht="24.95" customHeight="1" x14ac:dyDescent="0.15">
      <c r="C847" s="68"/>
      <c r="K847" s="68"/>
    </row>
    <row r="848" spans="3:11" ht="24.95" customHeight="1" x14ac:dyDescent="0.15">
      <c r="C848" s="68"/>
      <c r="K848" s="68"/>
    </row>
    <row r="849" spans="3:11" ht="24.95" customHeight="1" x14ac:dyDescent="0.15">
      <c r="C849" s="68"/>
      <c r="K849" s="68"/>
    </row>
    <row r="850" spans="3:11" ht="24.95" customHeight="1" x14ac:dyDescent="0.15">
      <c r="C850" s="68"/>
      <c r="K850" s="68"/>
    </row>
    <row r="851" spans="3:11" ht="24.95" customHeight="1" x14ac:dyDescent="0.15">
      <c r="C851" s="68"/>
      <c r="K851" s="68"/>
    </row>
    <row r="852" spans="3:11" ht="24.95" customHeight="1" x14ac:dyDescent="0.15">
      <c r="C852" s="68"/>
      <c r="K852" s="68"/>
    </row>
    <row r="853" spans="3:11" ht="24.95" customHeight="1" x14ac:dyDescent="0.15">
      <c r="C853" s="68"/>
      <c r="K853" s="68"/>
    </row>
    <row r="854" spans="3:11" ht="24.95" customHeight="1" x14ac:dyDescent="0.15">
      <c r="C854" s="68"/>
      <c r="K854" s="68"/>
    </row>
    <row r="855" spans="3:11" ht="24.95" customHeight="1" x14ac:dyDescent="0.15">
      <c r="C855" s="68"/>
      <c r="K855" s="68"/>
    </row>
    <row r="856" spans="3:11" ht="24.95" customHeight="1" x14ac:dyDescent="0.15">
      <c r="C856" s="68"/>
      <c r="K856" s="68"/>
    </row>
    <row r="857" spans="3:11" ht="24.95" customHeight="1" x14ac:dyDescent="0.15">
      <c r="C857" s="68"/>
      <c r="K857" s="68"/>
    </row>
    <row r="858" spans="3:11" ht="24.95" customHeight="1" x14ac:dyDescent="0.15">
      <c r="C858" s="68"/>
      <c r="K858" s="68"/>
    </row>
    <row r="859" spans="3:11" ht="24.95" customHeight="1" x14ac:dyDescent="0.15">
      <c r="C859" s="68"/>
      <c r="K859" s="68"/>
    </row>
    <row r="860" spans="3:11" ht="24.95" customHeight="1" x14ac:dyDescent="0.15">
      <c r="C860" s="68"/>
      <c r="K860" s="68"/>
    </row>
    <row r="861" spans="3:11" ht="24.95" customHeight="1" x14ac:dyDescent="0.15">
      <c r="C861" s="68"/>
      <c r="K861" s="68"/>
    </row>
    <row r="862" spans="3:11" ht="24.95" customHeight="1" x14ac:dyDescent="0.15">
      <c r="C862" s="68"/>
      <c r="K862" s="68"/>
    </row>
    <row r="863" spans="3:11" ht="24.95" customHeight="1" x14ac:dyDescent="0.15">
      <c r="C863" s="68"/>
      <c r="K863" s="68"/>
    </row>
    <row r="864" spans="3:11" ht="24.95" customHeight="1" x14ac:dyDescent="0.15">
      <c r="C864" s="68"/>
      <c r="K864" s="68"/>
    </row>
    <row r="865" spans="3:11" ht="24.95" customHeight="1" x14ac:dyDescent="0.15">
      <c r="C865" s="68"/>
      <c r="K865" s="68"/>
    </row>
    <row r="866" spans="3:11" ht="24.95" customHeight="1" x14ac:dyDescent="0.15">
      <c r="C866" s="68"/>
      <c r="K866" s="68"/>
    </row>
    <row r="867" spans="3:11" ht="24.95" customHeight="1" x14ac:dyDescent="0.15">
      <c r="C867" s="68"/>
      <c r="K867" s="68"/>
    </row>
    <row r="868" spans="3:11" ht="24.95" customHeight="1" x14ac:dyDescent="0.15">
      <c r="C868" s="68"/>
      <c r="K868" s="68"/>
    </row>
    <row r="869" spans="3:11" ht="24.95" customHeight="1" x14ac:dyDescent="0.15">
      <c r="C869" s="68"/>
      <c r="K869" s="68"/>
    </row>
    <row r="870" spans="3:11" ht="24.95" customHeight="1" x14ac:dyDescent="0.15">
      <c r="C870" s="68"/>
      <c r="K870" s="68"/>
    </row>
    <row r="871" spans="3:11" ht="24.95" customHeight="1" x14ac:dyDescent="0.15">
      <c r="C871" s="68"/>
      <c r="K871" s="68"/>
    </row>
    <row r="872" spans="3:11" ht="24.95" customHeight="1" x14ac:dyDescent="0.15">
      <c r="C872" s="68"/>
      <c r="K872" s="68"/>
    </row>
    <row r="873" spans="3:11" ht="24.95" customHeight="1" x14ac:dyDescent="0.15">
      <c r="C873" s="68"/>
      <c r="K873" s="68"/>
    </row>
    <row r="874" spans="3:11" ht="24.95" customHeight="1" x14ac:dyDescent="0.15">
      <c r="C874" s="68"/>
      <c r="K874" s="68"/>
    </row>
    <row r="875" spans="3:11" ht="24.95" customHeight="1" x14ac:dyDescent="0.15">
      <c r="C875" s="68"/>
      <c r="K875" s="68"/>
    </row>
    <row r="876" spans="3:11" ht="24.95" customHeight="1" x14ac:dyDescent="0.15">
      <c r="C876" s="68"/>
      <c r="K876" s="68"/>
    </row>
    <row r="877" spans="3:11" ht="24.95" customHeight="1" x14ac:dyDescent="0.15">
      <c r="C877" s="68"/>
      <c r="K877" s="68"/>
    </row>
    <row r="878" spans="3:11" ht="24.95" customHeight="1" x14ac:dyDescent="0.15">
      <c r="C878" s="68"/>
      <c r="K878" s="68"/>
    </row>
    <row r="879" spans="3:11" ht="24.95" customHeight="1" x14ac:dyDescent="0.15">
      <c r="C879" s="68"/>
      <c r="K879" s="68"/>
    </row>
    <row r="880" spans="3:11" ht="24.95" customHeight="1" x14ac:dyDescent="0.15">
      <c r="C880" s="68"/>
      <c r="K880" s="68"/>
    </row>
    <row r="881" spans="3:11" ht="24.95" customHeight="1" x14ac:dyDescent="0.15">
      <c r="C881" s="68"/>
      <c r="K881" s="68"/>
    </row>
    <row r="882" spans="3:11" ht="24.95" customHeight="1" x14ac:dyDescent="0.15">
      <c r="C882" s="68"/>
      <c r="K882" s="68"/>
    </row>
    <row r="883" spans="3:11" ht="24.95" customHeight="1" x14ac:dyDescent="0.15">
      <c r="C883" s="68"/>
      <c r="K883" s="68"/>
    </row>
    <row r="884" spans="3:11" ht="24.95" customHeight="1" x14ac:dyDescent="0.15">
      <c r="C884" s="68"/>
      <c r="K884" s="68"/>
    </row>
    <row r="885" spans="3:11" ht="24.95" customHeight="1" x14ac:dyDescent="0.15">
      <c r="C885" s="68"/>
      <c r="K885" s="68"/>
    </row>
    <row r="886" spans="3:11" ht="24.95" customHeight="1" x14ac:dyDescent="0.15">
      <c r="C886" s="68"/>
      <c r="K886" s="68"/>
    </row>
    <row r="887" spans="3:11" ht="24.95" customHeight="1" x14ac:dyDescent="0.15">
      <c r="C887" s="68"/>
      <c r="K887" s="68"/>
    </row>
    <row r="888" spans="3:11" ht="24.95" customHeight="1" x14ac:dyDescent="0.15">
      <c r="C888" s="68"/>
      <c r="K888" s="68"/>
    </row>
    <row r="889" spans="3:11" ht="24.95" customHeight="1" x14ac:dyDescent="0.15">
      <c r="C889" s="68"/>
      <c r="K889" s="68"/>
    </row>
    <row r="890" spans="3:11" ht="24.95" customHeight="1" x14ac:dyDescent="0.15">
      <c r="C890" s="68"/>
      <c r="K890" s="68"/>
    </row>
    <row r="891" spans="3:11" ht="24.95" customHeight="1" x14ac:dyDescent="0.15">
      <c r="C891" s="68"/>
      <c r="K891" s="68"/>
    </row>
    <row r="892" spans="3:11" ht="24.95" customHeight="1" x14ac:dyDescent="0.15">
      <c r="C892" s="68"/>
      <c r="K892" s="68"/>
    </row>
    <row r="893" spans="3:11" ht="24.95" customHeight="1" x14ac:dyDescent="0.15">
      <c r="C893" s="68"/>
      <c r="K893" s="68"/>
    </row>
    <row r="894" spans="3:11" ht="24.95" customHeight="1" x14ac:dyDescent="0.15">
      <c r="C894" s="68"/>
      <c r="K894" s="68"/>
    </row>
    <row r="895" spans="3:11" ht="24.95" customHeight="1" x14ac:dyDescent="0.15">
      <c r="C895" s="68"/>
      <c r="K895" s="68"/>
    </row>
    <row r="896" spans="3:11" ht="24.95" customHeight="1" x14ac:dyDescent="0.15">
      <c r="C896" s="68"/>
      <c r="K896" s="68"/>
    </row>
    <row r="897" spans="3:11" ht="24.95" customHeight="1" x14ac:dyDescent="0.15">
      <c r="C897" s="68"/>
      <c r="K897" s="68"/>
    </row>
    <row r="898" spans="3:11" ht="24.95" customHeight="1" x14ac:dyDescent="0.15">
      <c r="C898" s="68"/>
      <c r="K898" s="68"/>
    </row>
    <row r="899" spans="3:11" ht="24.95" customHeight="1" x14ac:dyDescent="0.15">
      <c r="C899" s="68"/>
      <c r="K899" s="68"/>
    </row>
    <row r="900" spans="3:11" ht="24.95" customHeight="1" x14ac:dyDescent="0.15">
      <c r="C900" s="68"/>
      <c r="K900" s="68"/>
    </row>
    <row r="901" spans="3:11" ht="24.95" customHeight="1" x14ac:dyDescent="0.15">
      <c r="C901" s="68"/>
      <c r="K901" s="68"/>
    </row>
    <row r="902" spans="3:11" ht="24.95" customHeight="1" x14ac:dyDescent="0.15">
      <c r="C902" s="68"/>
      <c r="K902" s="68"/>
    </row>
    <row r="903" spans="3:11" ht="24.95" customHeight="1" x14ac:dyDescent="0.15">
      <c r="C903" s="68"/>
      <c r="K903" s="68"/>
    </row>
  </sheetData>
  <autoFilter ref="H1:H903" xr:uid="{E037E5BA-DC0C-462C-8AE3-996BD1CADCD4}"/>
  <sortState xmlns:xlrd2="http://schemas.microsoft.com/office/spreadsheetml/2017/richdata2" ref="A4:L198">
    <sortCondition ref="B5:B198"/>
    <sortCondition ref="D5:D198"/>
  </sortState>
  <dataConsolidate/>
  <mergeCells count="17">
    <mergeCell ref="F122:F123"/>
    <mergeCell ref="G122:G123"/>
    <mergeCell ref="H122:H123"/>
    <mergeCell ref="B122:B123"/>
    <mergeCell ref="A122:A123"/>
    <mergeCell ref="C122:C123"/>
    <mergeCell ref="D122:D123"/>
    <mergeCell ref="E122:E123"/>
    <mergeCell ref="A1:A4"/>
    <mergeCell ref="I2:L2"/>
    <mergeCell ref="I1:L1"/>
    <mergeCell ref="H2:H3"/>
    <mergeCell ref="B1:B4"/>
    <mergeCell ref="C1:C4"/>
    <mergeCell ref="D1:D4"/>
    <mergeCell ref="E1:F4"/>
    <mergeCell ref="G1:G4"/>
  </mergeCells>
  <phoneticPr fontId="2"/>
  <conditionalFormatting sqref="D5">
    <cfRule type="duplicateValues" dxfId="12" priority="40"/>
  </conditionalFormatting>
  <conditionalFormatting sqref="D6">
    <cfRule type="duplicateValues" dxfId="11" priority="4"/>
  </conditionalFormatting>
  <conditionalFormatting sqref="D7:D81">
    <cfRule type="duplicateValues" dxfId="10" priority="46"/>
  </conditionalFormatting>
  <conditionalFormatting sqref="D182:D198">
    <cfRule type="duplicateValues" dxfId="9" priority="67"/>
  </conditionalFormatting>
  <conditionalFormatting sqref="D120:D122 D124:D181">
    <cfRule type="duplicateValues" dxfId="8" priority="73"/>
  </conditionalFormatting>
  <conditionalFormatting sqref="D82:D119">
    <cfRule type="duplicateValues" dxfId="7" priority="76"/>
  </conditionalFormatting>
  <dataValidations count="6">
    <dataValidation type="list" allowBlank="1" showInputMessage="1" sqref="E187:E198 E5:E122 E124:E184" xr:uid="{00000000-0002-0000-0100-000000000000}">
      <formula1>区分３</formula1>
    </dataValidation>
    <dataValidation type="list" allowBlank="1" showInputMessage="1" showErrorMessage="1" sqref="E185:E186" xr:uid="{00000000-0002-0000-0100-000001000000}">
      <formula1>区分２</formula1>
    </dataValidation>
    <dataValidation type="list" allowBlank="1" showInputMessage="1" showErrorMessage="1" sqref="F199:F214" xr:uid="{00000000-0002-0000-0100-000002000000}">
      <formula1>報酬</formula1>
    </dataValidation>
    <dataValidation type="list" allowBlank="1" showInputMessage="1" showErrorMessage="1" sqref="C5:C122 C124:C214" xr:uid="{00000000-0002-0000-0100-000005000000}">
      <formula1>学会名</formula1>
    </dataValidation>
    <dataValidation type="list" allowBlank="1" showInputMessage="1" showErrorMessage="1" sqref="H124:H198 H5:H122" xr:uid="{7805518E-5A03-489C-ACEE-92ABA4884041}">
      <formula1>"　,要望通り反映された,一部要望が反映された,全く反映されなかった,その他"</formula1>
    </dataValidation>
    <dataValidation type="list" allowBlank="1" showInputMessage="1" showErrorMessage="1" sqref="I5:I198" xr:uid="{C61ABB2D-F090-4459-9434-220D3287D245}">
      <formula1>" ,A 基本診療料,B 医学管理等,C 在宅医療,D 検査,E 画像診断,F 投薬,G 注射,H リハビリテーション,I 精神科専門療法,J 処置,K 手術,L 麻酔,M 放射線治療,N 病理診断,その他"</formula1>
    </dataValidation>
  </dataValidations>
  <printOptions gridLines="1"/>
  <pageMargins left="0.47244094488188981" right="0.35433070866141736" top="0.9055118110236221" bottom="0.98425196850393704" header="0.74803149606299213" footer="0.51181102362204722"/>
  <pageSetup paperSize="8" scale="64" fitToHeight="0" orientation="landscape" r:id="rId1"/>
  <headerFooter alignWithMargins="0">
    <oddFooter>&amp;C&amp;P/&amp;N
医療技術評価提案書
-未収載-</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tint="-0.249977111117893"/>
  </sheetPr>
  <dimension ref="A1:F14"/>
  <sheetViews>
    <sheetView workbookViewId="0">
      <selection activeCell="A49" sqref="A49"/>
    </sheetView>
  </sheetViews>
  <sheetFormatPr defaultRowHeight="13.5" x14ac:dyDescent="0.15"/>
  <sheetData>
    <row r="1" spans="1:6" x14ac:dyDescent="0.15">
      <c r="A1">
        <v>208</v>
      </c>
      <c r="B1" t="s">
        <v>177</v>
      </c>
      <c r="E1" s="8" t="s">
        <v>330</v>
      </c>
      <c r="F1" s="8"/>
    </row>
    <row r="2" spans="1:6" x14ac:dyDescent="0.15">
      <c r="A2">
        <v>215</v>
      </c>
      <c r="B2" t="s">
        <v>104</v>
      </c>
    </row>
    <row r="3" spans="1:6" x14ac:dyDescent="0.15">
      <c r="A3">
        <v>226</v>
      </c>
      <c r="B3" t="s">
        <v>73</v>
      </c>
    </row>
    <row r="4" spans="1:6" x14ac:dyDescent="0.15">
      <c r="A4">
        <v>224</v>
      </c>
      <c r="B4" t="s">
        <v>187</v>
      </c>
    </row>
    <row r="5" spans="1:6" x14ac:dyDescent="0.15">
      <c r="A5">
        <v>246</v>
      </c>
      <c r="B5" t="s">
        <v>100</v>
      </c>
    </row>
    <row r="6" spans="1:6" x14ac:dyDescent="0.15">
      <c r="A6">
        <v>712</v>
      </c>
      <c r="B6" t="s">
        <v>242</v>
      </c>
    </row>
    <row r="7" spans="1:6" x14ac:dyDescent="0.15">
      <c r="A7">
        <v>288</v>
      </c>
      <c r="B7" t="s">
        <v>137</v>
      </c>
    </row>
    <row r="8" spans="1:6" x14ac:dyDescent="0.15">
      <c r="A8">
        <v>298</v>
      </c>
      <c r="B8" t="s">
        <v>234</v>
      </c>
    </row>
    <row r="9" spans="1:6" x14ac:dyDescent="0.15">
      <c r="A9">
        <v>702</v>
      </c>
      <c r="B9" t="s">
        <v>236</v>
      </c>
    </row>
    <row r="10" spans="1:6" x14ac:dyDescent="0.15">
      <c r="A10">
        <v>704</v>
      </c>
      <c r="B10" t="s">
        <v>237</v>
      </c>
    </row>
    <row r="11" spans="1:6" x14ac:dyDescent="0.15">
      <c r="A11">
        <v>709</v>
      </c>
      <c r="B11" t="s">
        <v>92</v>
      </c>
    </row>
    <row r="12" spans="1:6" x14ac:dyDescent="0.15">
      <c r="A12">
        <v>716</v>
      </c>
      <c r="B12" t="s">
        <v>91</v>
      </c>
    </row>
    <row r="13" spans="1:6" x14ac:dyDescent="0.15">
      <c r="A13">
        <v>727</v>
      </c>
      <c r="B13" t="s">
        <v>90</v>
      </c>
    </row>
    <row r="14" spans="1:6" x14ac:dyDescent="0.15">
      <c r="A14">
        <v>725</v>
      </c>
      <c r="B14" t="s">
        <v>248</v>
      </c>
    </row>
  </sheetData>
  <phoneticPr fontId="2"/>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0" tint="-0.249977111117893"/>
  </sheetPr>
  <dimension ref="A1:G17"/>
  <sheetViews>
    <sheetView topLeftCell="A4" workbookViewId="0">
      <selection activeCell="A49" sqref="A49"/>
    </sheetView>
  </sheetViews>
  <sheetFormatPr defaultRowHeight="13.5" x14ac:dyDescent="0.15"/>
  <sheetData>
    <row r="1" spans="1:7" x14ac:dyDescent="0.15">
      <c r="A1">
        <v>202</v>
      </c>
      <c r="B1" t="s">
        <v>145</v>
      </c>
      <c r="F1" s="8" t="s">
        <v>331</v>
      </c>
      <c r="G1" s="8"/>
    </row>
    <row r="2" spans="1:7" x14ac:dyDescent="0.15">
      <c r="A2">
        <v>203</v>
      </c>
      <c r="B2" t="s">
        <v>146</v>
      </c>
    </row>
    <row r="3" spans="1:7" x14ac:dyDescent="0.15">
      <c r="A3">
        <v>268</v>
      </c>
      <c r="B3" t="s">
        <v>147</v>
      </c>
    </row>
    <row r="4" spans="1:7" x14ac:dyDescent="0.15">
      <c r="A4">
        <v>250</v>
      </c>
      <c r="B4" t="s">
        <v>148</v>
      </c>
    </row>
    <row r="5" spans="1:7" x14ac:dyDescent="0.15">
      <c r="A5">
        <v>253</v>
      </c>
      <c r="B5" t="s">
        <v>31</v>
      </c>
    </row>
    <row r="6" spans="1:7" x14ac:dyDescent="0.15">
      <c r="A6">
        <v>271</v>
      </c>
      <c r="B6" t="s">
        <v>48</v>
      </c>
    </row>
    <row r="7" spans="1:7" x14ac:dyDescent="0.15">
      <c r="A7">
        <v>261</v>
      </c>
      <c r="B7" t="s">
        <v>130</v>
      </c>
    </row>
    <row r="8" spans="1:7" x14ac:dyDescent="0.15">
      <c r="A8">
        <v>266</v>
      </c>
      <c r="B8" t="s">
        <v>83</v>
      </c>
    </row>
    <row r="9" spans="1:7" x14ac:dyDescent="0.15">
      <c r="A9">
        <v>277</v>
      </c>
      <c r="B9" t="s">
        <v>60</v>
      </c>
    </row>
    <row r="10" spans="1:7" x14ac:dyDescent="0.15">
      <c r="A10">
        <v>282</v>
      </c>
      <c r="B10" t="s">
        <v>68</v>
      </c>
    </row>
    <row r="11" spans="1:7" x14ac:dyDescent="0.15">
      <c r="A11">
        <v>283</v>
      </c>
      <c r="B11" t="s">
        <v>41</v>
      </c>
    </row>
    <row r="12" spans="1:7" x14ac:dyDescent="0.15">
      <c r="A12">
        <v>284</v>
      </c>
      <c r="B12" t="s">
        <v>149</v>
      </c>
    </row>
    <row r="13" spans="1:7" x14ac:dyDescent="0.15">
      <c r="A13">
        <v>287</v>
      </c>
      <c r="B13" t="s">
        <v>150</v>
      </c>
    </row>
    <row r="14" spans="1:7" x14ac:dyDescent="0.15">
      <c r="A14">
        <v>291</v>
      </c>
      <c r="B14" t="s">
        <v>14</v>
      </c>
    </row>
    <row r="15" spans="1:7" x14ac:dyDescent="0.15">
      <c r="A15">
        <v>299</v>
      </c>
      <c r="B15" t="s">
        <v>32</v>
      </c>
    </row>
    <row r="16" spans="1:7" x14ac:dyDescent="0.15">
      <c r="A16">
        <v>710</v>
      </c>
      <c r="B16" t="s">
        <v>24</v>
      </c>
    </row>
    <row r="17" spans="1:2" x14ac:dyDescent="0.15">
      <c r="A17">
        <v>726</v>
      </c>
      <c r="B17" t="s">
        <v>13</v>
      </c>
    </row>
  </sheetData>
  <phoneticPr fontId="2"/>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tint="-0.249977111117893"/>
  </sheetPr>
  <dimension ref="A1:F4"/>
  <sheetViews>
    <sheetView workbookViewId="0">
      <selection activeCell="A49" sqref="A49"/>
    </sheetView>
  </sheetViews>
  <sheetFormatPr defaultRowHeight="13.5" x14ac:dyDescent="0.15"/>
  <sheetData>
    <row r="1" spans="1:6" x14ac:dyDescent="0.15">
      <c r="A1">
        <v>250</v>
      </c>
      <c r="B1" t="s">
        <v>148</v>
      </c>
      <c r="E1" s="8" t="s">
        <v>332</v>
      </c>
      <c r="F1" s="8"/>
    </row>
    <row r="2" spans="1:6" x14ac:dyDescent="0.15">
      <c r="A2">
        <v>271</v>
      </c>
      <c r="B2" t="s">
        <v>48</v>
      </c>
    </row>
    <row r="3" spans="1:6" x14ac:dyDescent="0.15">
      <c r="A3">
        <v>261</v>
      </c>
      <c r="B3" t="s">
        <v>130</v>
      </c>
    </row>
    <row r="4" spans="1:6" x14ac:dyDescent="0.15">
      <c r="A4">
        <v>266</v>
      </c>
      <c r="B4" t="s">
        <v>83</v>
      </c>
    </row>
  </sheetData>
  <phoneticPr fontId="2"/>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0" tint="-0.249977111117893"/>
  </sheetPr>
  <dimension ref="A1:F20"/>
  <sheetViews>
    <sheetView workbookViewId="0">
      <selection activeCell="A49" sqref="A49"/>
    </sheetView>
  </sheetViews>
  <sheetFormatPr defaultRowHeight="13.5" x14ac:dyDescent="0.15"/>
  <sheetData>
    <row r="1" spans="1:6" x14ac:dyDescent="0.15">
      <c r="A1">
        <v>242</v>
      </c>
      <c r="B1" t="s">
        <v>108</v>
      </c>
      <c r="E1" s="8" t="s">
        <v>333</v>
      </c>
      <c r="F1" s="8"/>
    </row>
    <row r="2" spans="1:6" x14ac:dyDescent="0.15">
      <c r="A2">
        <v>222</v>
      </c>
      <c r="B2" t="s">
        <v>45</v>
      </c>
    </row>
    <row r="3" spans="1:6" x14ac:dyDescent="0.15">
      <c r="A3">
        <v>268</v>
      </c>
      <c r="B3" t="s">
        <v>147</v>
      </c>
    </row>
    <row r="4" spans="1:6" x14ac:dyDescent="0.15">
      <c r="A4">
        <v>237</v>
      </c>
      <c r="B4" t="s">
        <v>151</v>
      </c>
    </row>
    <row r="5" spans="1:6" x14ac:dyDescent="0.15">
      <c r="A5">
        <v>243</v>
      </c>
      <c r="B5" t="s">
        <v>16</v>
      </c>
    </row>
    <row r="6" spans="1:6" x14ac:dyDescent="0.15">
      <c r="A6">
        <v>244</v>
      </c>
      <c r="B6" t="s">
        <v>53</v>
      </c>
    </row>
    <row r="7" spans="1:6" x14ac:dyDescent="0.15">
      <c r="A7">
        <v>241</v>
      </c>
      <c r="B7" t="s">
        <v>152</v>
      </c>
    </row>
    <row r="8" spans="1:6" x14ac:dyDescent="0.15">
      <c r="A8">
        <v>245</v>
      </c>
      <c r="B8" t="s">
        <v>54</v>
      </c>
    </row>
    <row r="9" spans="1:6" x14ac:dyDescent="0.15">
      <c r="A9">
        <v>247</v>
      </c>
      <c r="B9" t="s">
        <v>56</v>
      </c>
    </row>
    <row r="10" spans="1:6" x14ac:dyDescent="0.15">
      <c r="A10">
        <v>246</v>
      </c>
      <c r="B10" t="s">
        <v>17</v>
      </c>
    </row>
    <row r="11" spans="1:6" x14ac:dyDescent="0.15">
      <c r="A11">
        <v>248</v>
      </c>
      <c r="B11" t="s">
        <v>57</v>
      </c>
    </row>
    <row r="12" spans="1:6" x14ac:dyDescent="0.15">
      <c r="A12">
        <v>251</v>
      </c>
      <c r="B12" t="s">
        <v>34</v>
      </c>
    </row>
    <row r="13" spans="1:6" x14ac:dyDescent="0.15">
      <c r="A13">
        <v>249</v>
      </c>
      <c r="B13" t="s">
        <v>4</v>
      </c>
    </row>
    <row r="14" spans="1:6" x14ac:dyDescent="0.15">
      <c r="A14">
        <v>250</v>
      </c>
      <c r="B14" t="s">
        <v>148</v>
      </c>
    </row>
    <row r="15" spans="1:6" x14ac:dyDescent="0.15">
      <c r="A15">
        <v>252</v>
      </c>
      <c r="B15" t="s">
        <v>134</v>
      </c>
    </row>
    <row r="16" spans="1:6" x14ac:dyDescent="0.15">
      <c r="A16">
        <v>253</v>
      </c>
      <c r="B16" t="s">
        <v>31</v>
      </c>
    </row>
    <row r="17" spans="1:2" x14ac:dyDescent="0.15">
      <c r="A17">
        <v>254</v>
      </c>
      <c r="B17" t="s">
        <v>33</v>
      </c>
    </row>
    <row r="18" spans="1:2" x14ac:dyDescent="0.15">
      <c r="A18">
        <v>262</v>
      </c>
      <c r="B18" t="s">
        <v>81</v>
      </c>
    </row>
    <row r="19" spans="1:2" x14ac:dyDescent="0.15">
      <c r="A19">
        <v>286</v>
      </c>
      <c r="B19" t="s">
        <v>21</v>
      </c>
    </row>
    <row r="20" spans="1:2" x14ac:dyDescent="0.15">
      <c r="A20">
        <v>291</v>
      </c>
      <c r="B20" t="s">
        <v>14</v>
      </c>
    </row>
  </sheetData>
  <phoneticPr fontId="2"/>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0" tint="-0.249977111117893"/>
  </sheetPr>
  <dimension ref="A1:F9"/>
  <sheetViews>
    <sheetView workbookViewId="0">
      <selection activeCell="A49" sqref="A49"/>
    </sheetView>
  </sheetViews>
  <sheetFormatPr defaultRowHeight="13.5" x14ac:dyDescent="0.15"/>
  <sheetData>
    <row r="1" spans="1:6" x14ac:dyDescent="0.15">
      <c r="A1">
        <v>219</v>
      </c>
      <c r="B1" t="s">
        <v>37</v>
      </c>
      <c r="E1" s="8" t="s">
        <v>334</v>
      </c>
      <c r="F1" s="8"/>
    </row>
    <row r="2" spans="1:6" x14ac:dyDescent="0.15">
      <c r="A2">
        <v>235</v>
      </c>
      <c r="B2" t="s">
        <v>70</v>
      </c>
    </row>
    <row r="3" spans="1:6" x14ac:dyDescent="0.15">
      <c r="A3">
        <v>237</v>
      </c>
      <c r="B3" t="s">
        <v>42</v>
      </c>
    </row>
    <row r="4" spans="1:6" x14ac:dyDescent="0.15">
      <c r="A4">
        <v>270</v>
      </c>
      <c r="B4" t="s">
        <v>47</v>
      </c>
    </row>
    <row r="5" spans="1:6" x14ac:dyDescent="0.15">
      <c r="A5">
        <v>271</v>
      </c>
      <c r="B5" t="s">
        <v>48</v>
      </c>
    </row>
    <row r="6" spans="1:6" x14ac:dyDescent="0.15">
      <c r="A6">
        <v>278</v>
      </c>
      <c r="B6" t="s">
        <v>131</v>
      </c>
    </row>
    <row r="7" spans="1:6" x14ac:dyDescent="0.15">
      <c r="A7">
        <v>712</v>
      </c>
      <c r="B7" t="s">
        <v>116</v>
      </c>
    </row>
    <row r="8" spans="1:6" x14ac:dyDescent="0.15">
      <c r="A8">
        <v>725</v>
      </c>
      <c r="B8" t="s">
        <v>18</v>
      </c>
    </row>
    <row r="9" spans="1:6" x14ac:dyDescent="0.15">
      <c r="A9">
        <v>727</v>
      </c>
      <c r="B9" t="s">
        <v>38</v>
      </c>
    </row>
  </sheetData>
  <phoneticPr fontId="2"/>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0" tint="-0.249977111117893"/>
  </sheetPr>
  <dimension ref="A1:F6"/>
  <sheetViews>
    <sheetView workbookViewId="0">
      <selection activeCell="A49" sqref="A49"/>
    </sheetView>
  </sheetViews>
  <sheetFormatPr defaultRowHeight="13.5" x14ac:dyDescent="0.15"/>
  <sheetData>
    <row r="1" spans="1:6" x14ac:dyDescent="0.15">
      <c r="A1">
        <v>242</v>
      </c>
      <c r="B1" t="s">
        <v>108</v>
      </c>
      <c r="E1" s="8" t="s">
        <v>335</v>
      </c>
      <c r="F1" s="8"/>
    </row>
    <row r="2" spans="1:6" x14ac:dyDescent="0.15">
      <c r="A2">
        <v>241</v>
      </c>
      <c r="B2" t="s">
        <v>152</v>
      </c>
    </row>
    <row r="3" spans="1:6" x14ac:dyDescent="0.15">
      <c r="A3">
        <v>294</v>
      </c>
      <c r="B3" t="s">
        <v>153</v>
      </c>
    </row>
    <row r="4" spans="1:6" x14ac:dyDescent="0.15">
      <c r="A4">
        <v>296</v>
      </c>
      <c r="B4" t="s">
        <v>105</v>
      </c>
    </row>
    <row r="5" spans="1:6" x14ac:dyDescent="0.15">
      <c r="A5">
        <v>707</v>
      </c>
      <c r="B5" t="s">
        <v>154</v>
      </c>
    </row>
    <row r="6" spans="1:6" x14ac:dyDescent="0.15">
      <c r="A6">
        <v>729</v>
      </c>
      <c r="B6" t="s">
        <v>119</v>
      </c>
    </row>
  </sheetData>
  <phoneticPr fontId="2"/>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tint="-0.249977111117893"/>
  </sheetPr>
  <dimension ref="A1:G16"/>
  <sheetViews>
    <sheetView workbookViewId="0">
      <selection activeCell="A49" sqref="A49"/>
    </sheetView>
  </sheetViews>
  <sheetFormatPr defaultRowHeight="13.5" x14ac:dyDescent="0.15"/>
  <sheetData>
    <row r="1" spans="1:7" x14ac:dyDescent="0.15">
      <c r="A1">
        <v>231</v>
      </c>
      <c r="B1" t="s">
        <v>155</v>
      </c>
      <c r="F1" s="8" t="s">
        <v>336</v>
      </c>
      <c r="G1" s="8"/>
    </row>
    <row r="2" spans="1:7" x14ac:dyDescent="0.15">
      <c r="A2">
        <v>232</v>
      </c>
      <c r="B2" t="s">
        <v>156</v>
      </c>
    </row>
    <row r="3" spans="1:7" x14ac:dyDescent="0.15">
      <c r="A3">
        <v>236</v>
      </c>
      <c r="B3" t="s">
        <v>157</v>
      </c>
    </row>
    <row r="4" spans="1:7" x14ac:dyDescent="0.15">
      <c r="A4">
        <v>242</v>
      </c>
      <c r="B4" t="s">
        <v>158</v>
      </c>
    </row>
    <row r="5" spans="1:7" x14ac:dyDescent="0.15">
      <c r="A5">
        <v>248</v>
      </c>
      <c r="B5" t="s">
        <v>159</v>
      </c>
    </row>
    <row r="6" spans="1:7" x14ac:dyDescent="0.15">
      <c r="A6">
        <v>251</v>
      </c>
      <c r="B6" t="s">
        <v>160</v>
      </c>
    </row>
    <row r="7" spans="1:7" x14ac:dyDescent="0.15">
      <c r="A7">
        <v>252</v>
      </c>
      <c r="B7" t="s">
        <v>84</v>
      </c>
    </row>
    <row r="8" spans="1:7" x14ac:dyDescent="0.15">
      <c r="A8">
        <v>257</v>
      </c>
      <c r="B8" t="s">
        <v>161</v>
      </c>
    </row>
    <row r="9" spans="1:7" x14ac:dyDescent="0.15">
      <c r="A9">
        <v>262</v>
      </c>
      <c r="B9" t="s">
        <v>81</v>
      </c>
    </row>
    <row r="10" spans="1:7" x14ac:dyDescent="0.15">
      <c r="A10">
        <v>285</v>
      </c>
      <c r="B10" t="s">
        <v>162</v>
      </c>
    </row>
    <row r="11" spans="1:7" x14ac:dyDescent="0.15">
      <c r="A11">
        <v>291</v>
      </c>
      <c r="B11" t="s">
        <v>163</v>
      </c>
    </row>
    <row r="12" spans="1:7" x14ac:dyDescent="0.15">
      <c r="A12">
        <v>292</v>
      </c>
      <c r="B12" t="s">
        <v>164</v>
      </c>
    </row>
    <row r="13" spans="1:7" x14ac:dyDescent="0.15">
      <c r="A13">
        <v>711</v>
      </c>
      <c r="B13" t="s">
        <v>165</v>
      </c>
    </row>
    <row r="14" spans="1:7" x14ac:dyDescent="0.15">
      <c r="A14">
        <v>720</v>
      </c>
      <c r="B14" t="s">
        <v>166</v>
      </c>
    </row>
    <row r="15" spans="1:7" x14ac:dyDescent="0.15">
      <c r="A15">
        <v>729</v>
      </c>
      <c r="B15" t="s">
        <v>167</v>
      </c>
    </row>
    <row r="16" spans="1:7" x14ac:dyDescent="0.15">
      <c r="A16">
        <v>731</v>
      </c>
      <c r="B16" t="s">
        <v>168</v>
      </c>
    </row>
  </sheetData>
  <phoneticPr fontId="2"/>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0" tint="-0.249977111117893"/>
  </sheetPr>
  <dimension ref="A1:G11"/>
  <sheetViews>
    <sheetView workbookViewId="0">
      <selection activeCell="A49" sqref="A49"/>
    </sheetView>
  </sheetViews>
  <sheetFormatPr defaultRowHeight="13.5" x14ac:dyDescent="0.15"/>
  <sheetData>
    <row r="1" spans="1:7" x14ac:dyDescent="0.15">
      <c r="A1">
        <v>231</v>
      </c>
      <c r="B1" t="s">
        <v>35</v>
      </c>
      <c r="F1" s="8" t="s">
        <v>337</v>
      </c>
      <c r="G1" s="8"/>
    </row>
    <row r="2" spans="1:7" x14ac:dyDescent="0.15">
      <c r="A2">
        <v>232</v>
      </c>
      <c r="B2" t="s">
        <v>39</v>
      </c>
    </row>
    <row r="3" spans="1:7" x14ac:dyDescent="0.15">
      <c r="A3">
        <v>244</v>
      </c>
      <c r="B3" t="s">
        <v>53</v>
      </c>
    </row>
    <row r="4" spans="1:7" x14ac:dyDescent="0.15">
      <c r="A4">
        <v>248</v>
      </c>
      <c r="B4" t="s">
        <v>57</v>
      </c>
    </row>
    <row r="5" spans="1:7" x14ac:dyDescent="0.15">
      <c r="A5">
        <v>285</v>
      </c>
      <c r="B5" t="s">
        <v>162</v>
      </c>
    </row>
    <row r="6" spans="1:7" x14ac:dyDescent="0.15">
      <c r="A6">
        <v>291</v>
      </c>
      <c r="B6" t="s">
        <v>14</v>
      </c>
    </row>
    <row r="7" spans="1:7" x14ac:dyDescent="0.15">
      <c r="A7">
        <v>293</v>
      </c>
      <c r="B7" t="s">
        <v>66</v>
      </c>
    </row>
    <row r="8" spans="1:7" x14ac:dyDescent="0.15">
      <c r="A8">
        <v>295</v>
      </c>
      <c r="B8" t="s">
        <v>114</v>
      </c>
    </row>
    <row r="9" spans="1:7" x14ac:dyDescent="0.15">
      <c r="A9">
        <v>706</v>
      </c>
      <c r="B9" t="s">
        <v>36</v>
      </c>
    </row>
    <row r="10" spans="1:7" x14ac:dyDescent="0.15">
      <c r="A10">
        <v>708</v>
      </c>
      <c r="B10" t="s">
        <v>40</v>
      </c>
    </row>
    <row r="11" spans="1:7" x14ac:dyDescent="0.15">
      <c r="A11">
        <v>722</v>
      </c>
      <c r="B11" t="s">
        <v>27</v>
      </c>
    </row>
  </sheetData>
  <phoneticPr fontId="2"/>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0" tint="-0.249977111117893"/>
  </sheetPr>
  <dimension ref="A1:F2"/>
  <sheetViews>
    <sheetView workbookViewId="0">
      <selection activeCell="A49" sqref="A49"/>
    </sheetView>
  </sheetViews>
  <sheetFormatPr defaultRowHeight="13.5" x14ac:dyDescent="0.15"/>
  <sheetData>
    <row r="1" spans="1:6" x14ac:dyDescent="0.15">
      <c r="A1">
        <v>709</v>
      </c>
      <c r="B1" t="s">
        <v>59</v>
      </c>
      <c r="E1" s="8" t="s">
        <v>338</v>
      </c>
      <c r="F1" s="8"/>
    </row>
    <row r="2" spans="1:6" x14ac:dyDescent="0.15">
      <c r="A2">
        <v>725</v>
      </c>
      <c r="B2" t="s">
        <v>18</v>
      </c>
    </row>
  </sheetData>
  <phoneticPr fontId="2"/>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0" tint="-0.249977111117893"/>
  </sheetPr>
  <dimension ref="A1:F7"/>
  <sheetViews>
    <sheetView workbookViewId="0">
      <selection activeCell="A49" sqref="A49"/>
    </sheetView>
  </sheetViews>
  <sheetFormatPr defaultRowHeight="13.5" x14ac:dyDescent="0.15"/>
  <sheetData>
    <row r="1" spans="1:6" x14ac:dyDescent="0.15">
      <c r="A1">
        <v>204</v>
      </c>
      <c r="B1" t="s">
        <v>169</v>
      </c>
      <c r="E1" s="8" t="s">
        <v>339</v>
      </c>
      <c r="F1" s="8"/>
    </row>
    <row r="2" spans="1:6" x14ac:dyDescent="0.15">
      <c r="A2">
        <v>223</v>
      </c>
      <c r="B2" t="s">
        <v>170</v>
      </c>
    </row>
    <row r="3" spans="1:6" x14ac:dyDescent="0.15">
      <c r="A3">
        <v>231</v>
      </c>
      <c r="B3" t="s">
        <v>72</v>
      </c>
    </row>
    <row r="4" spans="1:6" x14ac:dyDescent="0.15">
      <c r="A4">
        <v>243</v>
      </c>
      <c r="B4" t="s">
        <v>171</v>
      </c>
    </row>
    <row r="5" spans="1:6" x14ac:dyDescent="0.15">
      <c r="A5">
        <v>241</v>
      </c>
      <c r="B5" t="s">
        <v>172</v>
      </c>
    </row>
    <row r="6" spans="1:6" x14ac:dyDescent="0.15">
      <c r="A6">
        <v>705</v>
      </c>
      <c r="B6" t="s">
        <v>7</v>
      </c>
    </row>
    <row r="7" spans="1:6" x14ac:dyDescent="0.15">
      <c r="A7">
        <v>729</v>
      </c>
      <c r="B7" t="s">
        <v>173</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66FF"/>
    <pageSetUpPr fitToPage="1"/>
  </sheetPr>
  <dimension ref="A1:L902"/>
  <sheetViews>
    <sheetView view="pageBreakPreview" zoomScale="75" zoomScaleNormal="80" zoomScaleSheetLayoutView="75" workbookViewId="0">
      <pane ySplit="4" topLeftCell="A5" activePane="bottomLeft" state="frozen"/>
      <selection activeCell="I124" sqref="I124"/>
      <selection pane="bottomLeft" sqref="A1:A4"/>
    </sheetView>
  </sheetViews>
  <sheetFormatPr defaultRowHeight="19.5" x14ac:dyDescent="0.15"/>
  <cols>
    <col min="1" max="1" width="5.375" style="99" customWidth="1"/>
    <col min="2" max="2" width="8.25" style="100" customWidth="1"/>
    <col min="3" max="3" width="30.625" style="99" customWidth="1"/>
    <col min="4" max="4" width="9.875" style="100" customWidth="1"/>
    <col min="5" max="5" width="4.625" style="99" customWidth="1"/>
    <col min="6" max="6" width="20.75" style="100" customWidth="1"/>
    <col min="7" max="7" width="60.625" style="98" customWidth="1"/>
    <col min="8" max="8" width="48" style="66" bestFit="1" customWidth="1"/>
    <col min="9" max="9" width="14.75" style="66" customWidth="1"/>
    <col min="10" max="10" width="14.5" style="66" bestFit="1" customWidth="1"/>
    <col min="11" max="11" width="53" style="66" customWidth="1"/>
    <col min="12" max="12" width="51" style="1" customWidth="1"/>
    <col min="13" max="16384" width="9" style="1"/>
  </cols>
  <sheetData>
    <row r="1" spans="1:12" ht="20.25" customHeight="1" x14ac:dyDescent="0.15">
      <c r="A1" s="155" t="s">
        <v>982</v>
      </c>
      <c r="B1" s="156" t="s">
        <v>983</v>
      </c>
      <c r="C1" s="156" t="s">
        <v>984</v>
      </c>
      <c r="D1" s="156" t="s">
        <v>985</v>
      </c>
      <c r="E1" s="157" t="s">
        <v>986</v>
      </c>
      <c r="F1" s="158"/>
      <c r="G1" s="147" t="s">
        <v>987</v>
      </c>
      <c r="H1" s="108" t="s">
        <v>980</v>
      </c>
      <c r="I1" s="148" t="s">
        <v>969</v>
      </c>
      <c r="J1" s="149"/>
      <c r="K1" s="149"/>
      <c r="L1" s="150"/>
    </row>
    <row r="2" spans="1:12" ht="20.25" customHeight="1" x14ac:dyDescent="0.15">
      <c r="A2" s="155"/>
      <c r="B2" s="156"/>
      <c r="C2" s="156"/>
      <c r="D2" s="156"/>
      <c r="E2" s="159"/>
      <c r="F2" s="160"/>
      <c r="G2" s="147"/>
      <c r="H2" s="151" t="s">
        <v>976</v>
      </c>
      <c r="I2" s="152" t="s">
        <v>972</v>
      </c>
      <c r="J2" s="153"/>
      <c r="K2" s="153"/>
      <c r="L2" s="154"/>
    </row>
    <row r="3" spans="1:12" ht="34.5" customHeight="1" x14ac:dyDescent="0.15">
      <c r="A3" s="155"/>
      <c r="B3" s="156"/>
      <c r="C3" s="156"/>
      <c r="D3" s="156"/>
      <c r="E3" s="159"/>
      <c r="F3" s="160"/>
      <c r="G3" s="147"/>
      <c r="H3" s="151"/>
      <c r="I3" s="109" t="s">
        <v>970</v>
      </c>
      <c r="J3" s="110" t="s">
        <v>971</v>
      </c>
      <c r="K3" s="110" t="s">
        <v>981</v>
      </c>
      <c r="L3" s="111" t="s">
        <v>359</v>
      </c>
    </row>
    <row r="4" spans="1:12" ht="19.5" customHeight="1" x14ac:dyDescent="0.15">
      <c r="A4" s="155"/>
      <c r="B4" s="156"/>
      <c r="C4" s="156"/>
      <c r="D4" s="156"/>
      <c r="E4" s="161"/>
      <c r="F4" s="162"/>
      <c r="G4" s="147"/>
      <c r="H4" s="112" t="s">
        <v>979</v>
      </c>
      <c r="I4" s="113" t="s">
        <v>977</v>
      </c>
      <c r="J4" s="114" t="s">
        <v>978</v>
      </c>
      <c r="K4" s="114" t="s">
        <v>978</v>
      </c>
      <c r="L4" s="115" t="s">
        <v>978</v>
      </c>
    </row>
    <row r="5" spans="1:12" s="37" customFormat="1" ht="49.5" customHeight="1" x14ac:dyDescent="0.15">
      <c r="A5" s="86">
        <v>1</v>
      </c>
      <c r="B5" s="101">
        <f>IFERROR(VLOOKUP(C5,学会NO!$A$1:$B$136,2,FALSE),"")</f>
        <v>201</v>
      </c>
      <c r="C5" s="102" t="s">
        <v>930</v>
      </c>
      <c r="D5" s="103">
        <v>201201</v>
      </c>
      <c r="E5" s="104" t="s">
        <v>422</v>
      </c>
      <c r="F5" s="105" t="str">
        <f>IFERROR(VLOOKUP(E5,値一覧!$K$1:$L$15,2,FALSE),"")</f>
        <v>処置</v>
      </c>
      <c r="G5" s="106" t="s">
        <v>477</v>
      </c>
      <c r="H5" s="95" t="s">
        <v>994</v>
      </c>
      <c r="I5" s="73"/>
      <c r="J5" s="80"/>
      <c r="K5" s="75"/>
      <c r="L5" s="76"/>
    </row>
    <row r="6" spans="1:12" s="37" customFormat="1" ht="50.1" customHeight="1" x14ac:dyDescent="0.15">
      <c r="A6" s="86">
        <v>2</v>
      </c>
      <c r="B6" s="101">
        <f>IFERROR(VLOOKUP(C6,学会NO!$A$1:$B$136,2,FALSE),"")</f>
        <v>201</v>
      </c>
      <c r="C6" s="102" t="s">
        <v>174</v>
      </c>
      <c r="D6" s="103">
        <v>201202</v>
      </c>
      <c r="E6" s="104" t="s">
        <v>422</v>
      </c>
      <c r="F6" s="105" t="str">
        <f>IFERROR(VLOOKUP(E6,値一覧!$K$1:$L$15,2,FALSE),"")</f>
        <v>処置</v>
      </c>
      <c r="G6" s="106" t="s">
        <v>478</v>
      </c>
      <c r="H6" s="95" t="s">
        <v>994</v>
      </c>
      <c r="I6" s="73"/>
      <c r="J6" s="74"/>
      <c r="K6" s="75"/>
      <c r="L6" s="76"/>
    </row>
    <row r="7" spans="1:12" s="37" customFormat="1" ht="50.1" customHeight="1" x14ac:dyDescent="0.15">
      <c r="A7" s="86">
        <v>3</v>
      </c>
      <c r="B7" s="101">
        <f>IFERROR(VLOOKUP(C7,学会NO!$A$1:$B$136,2,FALSE),"")</f>
        <v>205</v>
      </c>
      <c r="C7" s="102" t="s">
        <v>175</v>
      </c>
      <c r="D7" s="103">
        <v>205201</v>
      </c>
      <c r="E7" s="104" t="s">
        <v>479</v>
      </c>
      <c r="F7" s="105" t="str">
        <f>IFERROR(VLOOKUP(E7,値一覧!$K$1:$L$15,2,FALSE),"")</f>
        <v>画像診断</v>
      </c>
      <c r="G7" s="106" t="s">
        <v>645</v>
      </c>
      <c r="H7" s="95" t="s">
        <v>397</v>
      </c>
      <c r="I7" s="73"/>
      <c r="J7" s="74"/>
      <c r="K7" s="75"/>
      <c r="L7" s="76"/>
    </row>
    <row r="8" spans="1:12" s="37" customFormat="1" ht="50.1" customHeight="1" x14ac:dyDescent="0.15">
      <c r="A8" s="86">
        <v>4</v>
      </c>
      <c r="B8" s="101">
        <f>IFERROR(VLOOKUP(C8,学会NO!$A$1:$B$136,2,FALSE),"")</f>
        <v>205</v>
      </c>
      <c r="C8" s="102" t="s">
        <v>175</v>
      </c>
      <c r="D8" s="103">
        <v>205202</v>
      </c>
      <c r="E8" s="104" t="s">
        <v>479</v>
      </c>
      <c r="F8" s="105" t="str">
        <f>IFERROR(VLOOKUP(E8,値一覧!$K$1:$L$15,2,FALSE),"")</f>
        <v>画像診断</v>
      </c>
      <c r="G8" s="106" t="s">
        <v>646</v>
      </c>
      <c r="H8" s="95" t="s">
        <v>1261</v>
      </c>
      <c r="I8" s="73"/>
      <c r="J8" s="74"/>
      <c r="K8" s="75"/>
      <c r="L8" s="76"/>
    </row>
    <row r="9" spans="1:12" s="37" customFormat="1" ht="409.5" x14ac:dyDescent="0.15">
      <c r="A9" s="86">
        <v>5</v>
      </c>
      <c r="B9" s="101">
        <f>IFERROR(VLOOKUP(C9,学会NO!$A$1:$B$136,2,FALSE),"")</f>
        <v>208</v>
      </c>
      <c r="C9" s="102" t="s">
        <v>133</v>
      </c>
      <c r="D9" s="103">
        <v>208201</v>
      </c>
      <c r="E9" s="104" t="s">
        <v>399</v>
      </c>
      <c r="F9" s="105" t="str">
        <f>IFERROR(VLOOKUP(E9,値一覧!$K$1:$L$15,2,FALSE),"")</f>
        <v>検査</v>
      </c>
      <c r="G9" s="106" t="s">
        <v>654</v>
      </c>
      <c r="H9" s="95" t="s">
        <v>1000</v>
      </c>
      <c r="I9" s="73" t="s">
        <v>1031</v>
      </c>
      <c r="J9" s="74" t="s">
        <v>1219</v>
      </c>
      <c r="K9" s="75" t="s">
        <v>1220</v>
      </c>
      <c r="L9" s="76"/>
    </row>
    <row r="10" spans="1:12" s="37" customFormat="1" ht="82.5" x14ac:dyDescent="0.15">
      <c r="A10" s="86">
        <v>6</v>
      </c>
      <c r="B10" s="101">
        <f>IFERROR(VLOOKUP(C10,学会NO!$A$1:$B$136,2,FALSE),"")</f>
        <v>209</v>
      </c>
      <c r="C10" s="102" t="s">
        <v>178</v>
      </c>
      <c r="D10" s="103">
        <v>209201</v>
      </c>
      <c r="E10" s="104" t="s">
        <v>421</v>
      </c>
      <c r="F10" s="105" t="str">
        <f>IFERROR(VLOOKUP(E10,値一覧!$K$1:$L$15,2,FALSE),"")</f>
        <v>医学管理等</v>
      </c>
      <c r="G10" s="106" t="s">
        <v>640</v>
      </c>
      <c r="H10" s="95" t="s">
        <v>990</v>
      </c>
      <c r="I10" s="73" t="s">
        <v>1049</v>
      </c>
      <c r="J10" s="74" t="s">
        <v>1221</v>
      </c>
      <c r="K10" s="75" t="s">
        <v>1222</v>
      </c>
      <c r="L10" s="76" t="s">
        <v>1223</v>
      </c>
    </row>
    <row r="11" spans="1:12" s="37" customFormat="1" ht="66" x14ac:dyDescent="0.15">
      <c r="A11" s="86">
        <v>7</v>
      </c>
      <c r="B11" s="101">
        <f>IFERROR(VLOOKUP(C11,学会NO!$A$1:$B$136,2,FALSE),"")</f>
        <v>209</v>
      </c>
      <c r="C11" s="102" t="s">
        <v>178</v>
      </c>
      <c r="D11" s="103">
        <v>209202</v>
      </c>
      <c r="E11" s="104" t="s">
        <v>399</v>
      </c>
      <c r="F11" s="105" t="str">
        <f>IFERROR(VLOOKUP(E11,値一覧!$K$1:$L$15,2,FALSE),"")</f>
        <v>検査</v>
      </c>
      <c r="G11" s="106" t="s">
        <v>874</v>
      </c>
      <c r="H11" s="95" t="s">
        <v>990</v>
      </c>
      <c r="I11" s="73" t="s">
        <v>995</v>
      </c>
      <c r="J11" s="74" t="s">
        <v>1224</v>
      </c>
      <c r="K11" s="75" t="s">
        <v>1225</v>
      </c>
      <c r="L11" s="76" t="s">
        <v>1226</v>
      </c>
    </row>
    <row r="12" spans="1:12" s="37" customFormat="1" ht="50.1" customHeight="1" x14ac:dyDescent="0.15">
      <c r="A12" s="86">
        <v>8</v>
      </c>
      <c r="B12" s="101">
        <f>IFERROR(VLOOKUP(C12,学会NO!$A$1:$B$136,2,FALSE),"")</f>
        <v>209</v>
      </c>
      <c r="C12" s="102" t="s">
        <v>178</v>
      </c>
      <c r="D12" s="103">
        <v>209203</v>
      </c>
      <c r="E12" s="104" t="s">
        <v>399</v>
      </c>
      <c r="F12" s="105" t="str">
        <f>IFERROR(VLOOKUP(E12,値一覧!$K$1:$L$15,2,FALSE),"")</f>
        <v>検査</v>
      </c>
      <c r="G12" s="106" t="s">
        <v>641</v>
      </c>
      <c r="H12" s="95" t="s">
        <v>994</v>
      </c>
      <c r="I12" s="73"/>
      <c r="J12" s="74"/>
      <c r="K12" s="75"/>
      <c r="L12" s="76"/>
    </row>
    <row r="13" spans="1:12" s="37" customFormat="1" ht="409.5" x14ac:dyDescent="0.15">
      <c r="A13" s="86">
        <v>9</v>
      </c>
      <c r="B13" s="101">
        <f>IFERROR(VLOOKUP(C13,学会NO!$A$1:$B$136,2,FALSE),"")</f>
        <v>214</v>
      </c>
      <c r="C13" s="102" t="s">
        <v>77</v>
      </c>
      <c r="D13" s="103">
        <v>214201</v>
      </c>
      <c r="E13" s="104" t="s">
        <v>399</v>
      </c>
      <c r="F13" s="105" t="str">
        <f>IFERROR(VLOOKUP(E13,値一覧!$K$1:$L$15,2,FALSE),"")</f>
        <v>検査</v>
      </c>
      <c r="G13" s="106" t="s">
        <v>437</v>
      </c>
      <c r="H13" s="95" t="s">
        <v>990</v>
      </c>
      <c r="I13" s="73" t="s">
        <v>995</v>
      </c>
      <c r="J13" s="74">
        <v>313</v>
      </c>
      <c r="K13" s="75" t="s">
        <v>999</v>
      </c>
      <c r="L13" s="76"/>
    </row>
    <row r="14" spans="1:12" s="37" customFormat="1" ht="102.75" customHeight="1" x14ac:dyDescent="0.15">
      <c r="A14" s="86">
        <v>10</v>
      </c>
      <c r="B14" s="101">
        <f>IFERROR(VLOOKUP(C14,学会NO!$A$1:$B$136,2,FALSE),"")</f>
        <v>215</v>
      </c>
      <c r="C14" s="102" t="s">
        <v>183</v>
      </c>
      <c r="D14" s="103">
        <v>215201</v>
      </c>
      <c r="E14" s="104" t="s">
        <v>399</v>
      </c>
      <c r="F14" s="105" t="str">
        <f>IFERROR(VLOOKUP(E14,値一覧!$K$1:$L$15,2,FALSE),"")</f>
        <v>検査</v>
      </c>
      <c r="G14" s="106" t="s">
        <v>603</v>
      </c>
      <c r="H14" s="95" t="s">
        <v>1000</v>
      </c>
      <c r="I14" s="73" t="s">
        <v>995</v>
      </c>
      <c r="J14" s="74" t="s">
        <v>1070</v>
      </c>
      <c r="K14" s="75" t="s">
        <v>1071</v>
      </c>
      <c r="L14" s="76"/>
    </row>
    <row r="15" spans="1:12" s="37" customFormat="1" ht="138" customHeight="1" x14ac:dyDescent="0.15">
      <c r="A15" s="86">
        <v>11</v>
      </c>
      <c r="B15" s="101">
        <f>IFERROR(VLOOKUP(C15,学会NO!$A$1:$B$136,2,FALSE),"")</f>
        <v>215</v>
      </c>
      <c r="C15" s="102" t="s">
        <v>183</v>
      </c>
      <c r="D15" s="103">
        <v>215202</v>
      </c>
      <c r="E15" s="104" t="s">
        <v>399</v>
      </c>
      <c r="F15" s="105" t="str">
        <f>IFERROR(VLOOKUP(E15,値一覧!$K$1:$L$15,2,FALSE),"")</f>
        <v>検査</v>
      </c>
      <c r="G15" s="106" t="s">
        <v>604</v>
      </c>
      <c r="H15" s="95" t="s">
        <v>994</v>
      </c>
      <c r="I15" s="73" t="s">
        <v>995</v>
      </c>
      <c r="J15" s="74" t="s">
        <v>1070</v>
      </c>
      <c r="K15" s="75" t="s">
        <v>1072</v>
      </c>
      <c r="L15" s="76" t="s">
        <v>1073</v>
      </c>
    </row>
    <row r="16" spans="1:12" s="37" customFormat="1" ht="50.1" customHeight="1" x14ac:dyDescent="0.15">
      <c r="A16" s="86">
        <v>12</v>
      </c>
      <c r="B16" s="101">
        <f>IFERROR(VLOOKUP(C16,学会NO!$A$1:$B$136,2,FALSE),"")</f>
        <v>216</v>
      </c>
      <c r="C16" s="102" t="s">
        <v>79</v>
      </c>
      <c r="D16" s="103">
        <v>216201</v>
      </c>
      <c r="E16" s="104" t="s">
        <v>399</v>
      </c>
      <c r="F16" s="105" t="str">
        <f>IFERROR(VLOOKUP(E16,値一覧!$K$1:$L$15,2,FALSE),"")</f>
        <v>検査</v>
      </c>
      <c r="G16" s="106" t="s">
        <v>503</v>
      </c>
      <c r="H16" s="95" t="s">
        <v>1000</v>
      </c>
      <c r="I16" s="73" t="s">
        <v>995</v>
      </c>
      <c r="J16" s="74">
        <v>23</v>
      </c>
      <c r="K16" s="75" t="s">
        <v>1173</v>
      </c>
      <c r="L16" s="76"/>
    </row>
    <row r="17" spans="1:12" s="37" customFormat="1" ht="50.1" customHeight="1" x14ac:dyDescent="0.15">
      <c r="A17" s="86">
        <v>13</v>
      </c>
      <c r="B17" s="101">
        <f>IFERROR(VLOOKUP(C17,学会NO!$A$1:$B$136,2,FALSE),"")</f>
        <v>216</v>
      </c>
      <c r="C17" s="102" t="s">
        <v>79</v>
      </c>
      <c r="D17" s="103">
        <v>216202</v>
      </c>
      <c r="E17" s="104" t="s">
        <v>399</v>
      </c>
      <c r="F17" s="105" t="str">
        <f>IFERROR(VLOOKUP(E17,値一覧!$K$1:$L$15,2,FALSE),"")</f>
        <v>検査</v>
      </c>
      <c r="G17" s="106" t="s">
        <v>504</v>
      </c>
      <c r="H17" s="95" t="s">
        <v>994</v>
      </c>
      <c r="I17" s="73"/>
      <c r="J17" s="74"/>
      <c r="K17" s="75"/>
      <c r="L17" s="76"/>
    </row>
    <row r="18" spans="1:12" s="37" customFormat="1" ht="50.1" customHeight="1" x14ac:dyDescent="0.15">
      <c r="A18" s="86">
        <v>14</v>
      </c>
      <c r="B18" s="101">
        <f>IFERROR(VLOOKUP(C18,学会NO!$A$1:$B$136,2,FALSE),"")</f>
        <v>216</v>
      </c>
      <c r="C18" s="102" t="s">
        <v>79</v>
      </c>
      <c r="D18" s="103">
        <v>216203</v>
      </c>
      <c r="E18" s="104" t="s">
        <v>399</v>
      </c>
      <c r="F18" s="105" t="str">
        <f>IFERROR(VLOOKUP(E18,値一覧!$K$1:$L$15,2,FALSE),"")</f>
        <v>検査</v>
      </c>
      <c r="G18" s="106" t="s">
        <v>505</v>
      </c>
      <c r="H18" s="95" t="s">
        <v>994</v>
      </c>
      <c r="I18" s="73"/>
      <c r="J18" s="74"/>
      <c r="K18" s="75"/>
      <c r="L18" s="76"/>
    </row>
    <row r="19" spans="1:12" s="37" customFormat="1" ht="152.25" customHeight="1" x14ac:dyDescent="0.15">
      <c r="A19" s="86">
        <v>15</v>
      </c>
      <c r="B19" s="101">
        <f>IFERROR(VLOOKUP(C19,学会NO!$A$1:$B$136,2,FALSE),"")</f>
        <v>218</v>
      </c>
      <c r="C19" s="102" t="s">
        <v>104</v>
      </c>
      <c r="D19" s="103">
        <v>218201</v>
      </c>
      <c r="E19" s="104" t="s">
        <v>479</v>
      </c>
      <c r="F19" s="105" t="str">
        <f>IFERROR(VLOOKUP(E19,値一覧!$K$1:$L$15,2,FALSE),"")</f>
        <v>画像診断</v>
      </c>
      <c r="G19" s="106" t="s">
        <v>605</v>
      </c>
      <c r="H19" s="95" t="s">
        <v>1000</v>
      </c>
      <c r="I19" s="73" t="s">
        <v>1023</v>
      </c>
      <c r="J19" s="74" t="s">
        <v>1066</v>
      </c>
      <c r="K19" s="75" t="s">
        <v>1067</v>
      </c>
      <c r="L19" s="76"/>
    </row>
    <row r="20" spans="1:12" s="37" customFormat="1" ht="66" customHeight="1" x14ac:dyDescent="0.15">
      <c r="A20" s="86">
        <v>16</v>
      </c>
      <c r="B20" s="101">
        <f>IFERROR(VLOOKUP(C20,学会NO!$A$1:$B$136,2,FALSE),"")</f>
        <v>218</v>
      </c>
      <c r="C20" s="102" t="s">
        <v>104</v>
      </c>
      <c r="D20" s="103">
        <v>218202</v>
      </c>
      <c r="E20" s="104" t="s">
        <v>479</v>
      </c>
      <c r="F20" s="105" t="str">
        <f>IFERROR(VLOOKUP(E20,値一覧!$K$1:$L$15,2,FALSE),"")</f>
        <v>画像診断</v>
      </c>
      <c r="G20" s="106" t="s">
        <v>606</v>
      </c>
      <c r="H20" s="95" t="s">
        <v>994</v>
      </c>
      <c r="I20" s="73"/>
      <c r="J20" s="74"/>
      <c r="K20" s="75"/>
      <c r="L20" s="76"/>
    </row>
    <row r="21" spans="1:12" s="37" customFormat="1" ht="122.25" customHeight="1" x14ac:dyDescent="0.15">
      <c r="A21" s="86">
        <v>17</v>
      </c>
      <c r="B21" s="101">
        <f>IFERROR(VLOOKUP(C21,学会NO!$A$1:$B$136,2,FALSE),"")</f>
        <v>218</v>
      </c>
      <c r="C21" s="102" t="s">
        <v>104</v>
      </c>
      <c r="D21" s="103">
        <v>218203</v>
      </c>
      <c r="E21" s="104" t="s">
        <v>479</v>
      </c>
      <c r="F21" s="105" t="str">
        <f>IFERROR(VLOOKUP(E21,値一覧!$K$1:$L$15,2,FALSE),"")</f>
        <v>画像診断</v>
      </c>
      <c r="G21" s="106" t="s">
        <v>934</v>
      </c>
      <c r="H21" s="95" t="s">
        <v>1000</v>
      </c>
      <c r="I21" s="73" t="s">
        <v>1023</v>
      </c>
      <c r="J21" s="74" t="s">
        <v>1068</v>
      </c>
      <c r="K21" s="75" t="s">
        <v>1069</v>
      </c>
      <c r="L21" s="76"/>
    </row>
    <row r="22" spans="1:12" s="37" customFormat="1" ht="50.1" customHeight="1" x14ac:dyDescent="0.15">
      <c r="A22" s="86">
        <v>18</v>
      </c>
      <c r="B22" s="101">
        <f>IFERROR(VLOOKUP(C22,学会NO!$A$1:$B$136,2,FALSE),"")</f>
        <v>218</v>
      </c>
      <c r="C22" s="102" t="s">
        <v>104</v>
      </c>
      <c r="D22" s="103">
        <v>218204</v>
      </c>
      <c r="E22" s="104" t="s">
        <v>479</v>
      </c>
      <c r="F22" s="105" t="str">
        <f>IFERROR(VLOOKUP(E22,値一覧!$K$1:$L$15,2,FALSE),"")</f>
        <v>画像診断</v>
      </c>
      <c r="G22" s="106" t="s">
        <v>607</v>
      </c>
      <c r="H22" s="95" t="s">
        <v>994</v>
      </c>
      <c r="I22" s="73"/>
      <c r="J22" s="74"/>
      <c r="K22" s="75"/>
      <c r="L22" s="76"/>
    </row>
    <row r="23" spans="1:12" s="37" customFormat="1" ht="50.1" customHeight="1" x14ac:dyDescent="0.15">
      <c r="A23" s="86">
        <v>19</v>
      </c>
      <c r="B23" s="101">
        <f>IFERROR(VLOOKUP(C23,学会NO!$A$1:$B$136,2,FALSE),"")</f>
        <v>218</v>
      </c>
      <c r="C23" s="102" t="s">
        <v>104</v>
      </c>
      <c r="D23" s="103">
        <v>218205</v>
      </c>
      <c r="E23" s="104" t="s">
        <v>479</v>
      </c>
      <c r="F23" s="105" t="str">
        <f>IFERROR(VLOOKUP(E23,値一覧!$K$1:$L$15,2,FALSE),"")</f>
        <v>画像診断</v>
      </c>
      <c r="G23" s="106" t="s">
        <v>608</v>
      </c>
      <c r="H23" s="95" t="s">
        <v>994</v>
      </c>
      <c r="I23" s="73"/>
      <c r="J23" s="74"/>
      <c r="K23" s="75"/>
      <c r="L23" s="76"/>
    </row>
    <row r="24" spans="1:12" s="37" customFormat="1" ht="50.1" customHeight="1" x14ac:dyDescent="0.15">
      <c r="A24" s="86">
        <v>20</v>
      </c>
      <c r="B24" s="101">
        <f>IFERROR(VLOOKUP(C24,学会NO!$A$1:$B$136,2,FALSE),"")</f>
        <v>218</v>
      </c>
      <c r="C24" s="102" t="s">
        <v>104</v>
      </c>
      <c r="D24" s="103">
        <v>218206</v>
      </c>
      <c r="E24" s="104" t="s">
        <v>479</v>
      </c>
      <c r="F24" s="105" t="str">
        <f>IFERROR(VLOOKUP(E24,値一覧!$K$1:$L$15,2,FALSE),"")</f>
        <v>画像診断</v>
      </c>
      <c r="G24" s="106" t="s">
        <v>609</v>
      </c>
      <c r="H24" s="95" t="s">
        <v>994</v>
      </c>
      <c r="I24" s="73"/>
      <c r="J24" s="74"/>
      <c r="K24" s="75"/>
      <c r="L24" s="76"/>
    </row>
    <row r="25" spans="1:12" s="37" customFormat="1" ht="50.1" customHeight="1" x14ac:dyDescent="0.15">
      <c r="A25" s="86">
        <v>21</v>
      </c>
      <c r="B25" s="101">
        <f>IFERROR(VLOOKUP(C25,学会NO!$A$1:$B$136,2,FALSE),"")</f>
        <v>221</v>
      </c>
      <c r="C25" s="102" t="s">
        <v>186</v>
      </c>
      <c r="D25" s="103">
        <v>221201</v>
      </c>
      <c r="E25" s="104" t="s">
        <v>421</v>
      </c>
      <c r="F25" s="105" t="str">
        <f>IFERROR(VLOOKUP(E25,値一覧!$K$1:$L$15,2,FALSE),"")</f>
        <v>医学管理等</v>
      </c>
      <c r="G25" s="106" t="s">
        <v>867</v>
      </c>
      <c r="H25" s="95" t="s">
        <v>994</v>
      </c>
      <c r="I25" s="73"/>
      <c r="J25" s="74"/>
      <c r="K25" s="75"/>
      <c r="L25" s="76"/>
    </row>
    <row r="26" spans="1:12" s="37" customFormat="1" ht="55.5" customHeight="1" x14ac:dyDescent="0.15">
      <c r="A26" s="86">
        <v>22</v>
      </c>
      <c r="B26" s="101">
        <f>IFERROR(VLOOKUP(C26,学会NO!$A$1:$B$136,2,FALSE),"")</f>
        <v>221</v>
      </c>
      <c r="C26" s="102" t="s">
        <v>186</v>
      </c>
      <c r="D26" s="103">
        <v>221202</v>
      </c>
      <c r="E26" s="104" t="s">
        <v>421</v>
      </c>
      <c r="F26" s="105" t="str">
        <f>IFERROR(VLOOKUP(E26,値一覧!$K$1:$L$15,2,FALSE),"")</f>
        <v>医学管理等</v>
      </c>
      <c r="G26" s="106" t="s">
        <v>643</v>
      </c>
      <c r="H26" s="95" t="s">
        <v>994</v>
      </c>
      <c r="I26" s="73"/>
      <c r="J26" s="74"/>
      <c r="K26" s="75"/>
      <c r="L26" s="76"/>
    </row>
    <row r="27" spans="1:12" s="37" customFormat="1" ht="50.1" customHeight="1" x14ac:dyDescent="0.15">
      <c r="A27" s="86">
        <v>23</v>
      </c>
      <c r="B27" s="101">
        <f>IFERROR(VLOOKUP(C27,学会NO!$A$1:$B$136,2,FALSE),"")</f>
        <v>221</v>
      </c>
      <c r="C27" s="102" t="s">
        <v>186</v>
      </c>
      <c r="D27" s="103">
        <v>221203</v>
      </c>
      <c r="E27" s="104" t="s">
        <v>421</v>
      </c>
      <c r="F27" s="105" t="str">
        <f>IFERROR(VLOOKUP(E27,値一覧!$K$1:$L$15,2,FALSE),"")</f>
        <v>医学管理等</v>
      </c>
      <c r="G27" s="106" t="s">
        <v>644</v>
      </c>
      <c r="H27" s="95" t="s">
        <v>994</v>
      </c>
      <c r="I27" s="73"/>
      <c r="J27" s="74"/>
      <c r="K27" s="75"/>
      <c r="L27" s="76"/>
    </row>
    <row r="28" spans="1:12" s="37" customFormat="1" ht="50.1" customHeight="1" x14ac:dyDescent="0.15">
      <c r="A28" s="86">
        <v>24</v>
      </c>
      <c r="B28" s="101">
        <f>IFERROR(VLOOKUP(C28,学会NO!$A$1:$B$136,2,FALSE),"")</f>
        <v>227</v>
      </c>
      <c r="C28" s="102" t="s">
        <v>1177</v>
      </c>
      <c r="D28" s="103">
        <v>227201</v>
      </c>
      <c r="E28" s="104" t="s">
        <v>411</v>
      </c>
      <c r="F28" s="105" t="str">
        <f>IFERROR(VLOOKUP(E28,値一覧!$K$1:$L$15,2,FALSE),"")</f>
        <v>手術</v>
      </c>
      <c r="G28" s="106" t="s">
        <v>502</v>
      </c>
      <c r="H28" s="95" t="s">
        <v>994</v>
      </c>
      <c r="I28" s="73"/>
      <c r="J28" s="74"/>
      <c r="K28" s="75"/>
      <c r="L28" s="76"/>
    </row>
    <row r="29" spans="1:12" s="37" customFormat="1" ht="50.1" customHeight="1" x14ac:dyDescent="0.15">
      <c r="A29" s="86">
        <v>25</v>
      </c>
      <c r="B29" s="101">
        <f>IFERROR(VLOOKUP(C29,学会NO!$A$1:$B$136,2,FALSE),"")</f>
        <v>229</v>
      </c>
      <c r="C29" s="102" t="s">
        <v>191</v>
      </c>
      <c r="D29" s="103">
        <v>229201</v>
      </c>
      <c r="E29" s="104" t="s">
        <v>399</v>
      </c>
      <c r="F29" s="105" t="str">
        <f>IFERROR(VLOOKUP(E29,値一覧!$K$1:$L$15,2,FALSE),"")</f>
        <v>検査</v>
      </c>
      <c r="G29" s="106" t="s">
        <v>647</v>
      </c>
      <c r="H29" s="95" t="s">
        <v>994</v>
      </c>
      <c r="I29" s="73"/>
      <c r="J29" s="74"/>
      <c r="K29" s="75"/>
      <c r="L29" s="76"/>
    </row>
    <row r="30" spans="1:12" s="37" customFormat="1" ht="50.1" customHeight="1" x14ac:dyDescent="0.15">
      <c r="A30" s="86">
        <v>26</v>
      </c>
      <c r="B30" s="101">
        <f>IFERROR(VLOOKUP(C30,学会NO!$A$1:$B$136,2,FALSE),"")</f>
        <v>229</v>
      </c>
      <c r="C30" s="102" t="s">
        <v>191</v>
      </c>
      <c r="D30" s="103">
        <v>229202</v>
      </c>
      <c r="E30" s="104" t="s">
        <v>399</v>
      </c>
      <c r="F30" s="105" t="str">
        <f>IFERROR(VLOOKUP(E30,値一覧!$K$1:$L$15,2,FALSE),"")</f>
        <v>検査</v>
      </c>
      <c r="G30" s="106" t="s">
        <v>648</v>
      </c>
      <c r="H30" s="95" t="s">
        <v>994</v>
      </c>
      <c r="I30" s="73"/>
      <c r="J30" s="74"/>
      <c r="K30" s="75"/>
      <c r="L30" s="76"/>
    </row>
    <row r="31" spans="1:12" s="37" customFormat="1" ht="153.75" customHeight="1" x14ac:dyDescent="0.15">
      <c r="A31" s="86">
        <v>27</v>
      </c>
      <c r="B31" s="101">
        <f>IFERROR(VLOOKUP(C31,学会NO!$A$1:$B$136,2,FALSE),"")</f>
        <v>231</v>
      </c>
      <c r="C31" s="102" t="s">
        <v>72</v>
      </c>
      <c r="D31" s="103">
        <v>231201</v>
      </c>
      <c r="E31" s="104" t="s">
        <v>459</v>
      </c>
      <c r="F31" s="105" t="str">
        <f>IFERROR(VLOOKUP(E31,値一覧!$K$1:$L$15,2,FALSE),"")</f>
        <v>在宅医療</v>
      </c>
      <c r="G31" s="106" t="s">
        <v>598</v>
      </c>
      <c r="H31" s="95" t="s">
        <v>990</v>
      </c>
      <c r="I31" s="73" t="s">
        <v>1076</v>
      </c>
      <c r="J31" s="74" t="s">
        <v>1189</v>
      </c>
      <c r="K31" s="75" t="s">
        <v>1194</v>
      </c>
      <c r="L31" s="76" t="s">
        <v>1190</v>
      </c>
    </row>
    <row r="32" spans="1:12" s="37" customFormat="1" ht="49.5" customHeight="1" x14ac:dyDescent="0.15">
      <c r="A32" s="86">
        <v>28</v>
      </c>
      <c r="B32" s="101">
        <f>IFERROR(VLOOKUP(C32,学会NO!$A$1:$B$136,2,FALSE),"")</f>
        <v>231</v>
      </c>
      <c r="C32" s="102" t="s">
        <v>72</v>
      </c>
      <c r="D32" s="103">
        <v>231202</v>
      </c>
      <c r="E32" s="104" t="s">
        <v>459</v>
      </c>
      <c r="F32" s="105" t="str">
        <f>IFERROR(VLOOKUP(E32,値一覧!$K$1:$L$15,2,FALSE),"")</f>
        <v>在宅医療</v>
      </c>
      <c r="G32" s="106" t="s">
        <v>597</v>
      </c>
      <c r="H32" s="95" t="s">
        <v>990</v>
      </c>
      <c r="I32" s="73" t="s">
        <v>1076</v>
      </c>
      <c r="J32" s="74" t="s">
        <v>1191</v>
      </c>
      <c r="K32" s="75" t="s">
        <v>1192</v>
      </c>
      <c r="L32" s="76" t="s">
        <v>1193</v>
      </c>
    </row>
    <row r="33" spans="1:12" s="37" customFormat="1" ht="50.1" customHeight="1" x14ac:dyDescent="0.15">
      <c r="A33" s="86">
        <v>29</v>
      </c>
      <c r="B33" s="101">
        <f>IFERROR(VLOOKUP(C33,学会NO!$A$1:$B$136,2,FALSE),"")</f>
        <v>231</v>
      </c>
      <c r="C33" s="102" t="s">
        <v>72</v>
      </c>
      <c r="D33" s="103">
        <v>231203</v>
      </c>
      <c r="E33" s="104" t="s">
        <v>399</v>
      </c>
      <c r="F33" s="105" t="str">
        <f>IFERROR(VLOOKUP(E33,値一覧!$K$1:$L$15,2,FALSE),"")</f>
        <v>検査</v>
      </c>
      <c r="G33" s="106" t="s">
        <v>599</v>
      </c>
      <c r="H33" s="95" t="s">
        <v>994</v>
      </c>
      <c r="I33" s="73"/>
      <c r="J33" s="74"/>
      <c r="K33" s="75"/>
      <c r="L33" s="76"/>
    </row>
    <row r="34" spans="1:12" s="37" customFormat="1" ht="50.1" customHeight="1" x14ac:dyDescent="0.15">
      <c r="A34" s="86">
        <v>30</v>
      </c>
      <c r="B34" s="101">
        <f>IFERROR(VLOOKUP(C34,学会NO!$A$1:$B$136,2,FALSE),"")</f>
        <v>231</v>
      </c>
      <c r="C34" s="102" t="s">
        <v>72</v>
      </c>
      <c r="D34" s="103">
        <v>231204</v>
      </c>
      <c r="E34" s="104" t="s">
        <v>399</v>
      </c>
      <c r="F34" s="105" t="str">
        <f>IFERROR(VLOOKUP(E34,値一覧!$K$1:$L$15,2,FALSE),"")</f>
        <v>検査</v>
      </c>
      <c r="G34" s="106" t="s">
        <v>600</v>
      </c>
      <c r="H34" s="95" t="s">
        <v>994</v>
      </c>
      <c r="I34" s="73"/>
      <c r="J34" s="74"/>
      <c r="K34" s="75"/>
      <c r="L34" s="76"/>
    </row>
    <row r="35" spans="1:12" s="37" customFormat="1" ht="50.1" customHeight="1" x14ac:dyDescent="0.15">
      <c r="A35" s="86">
        <v>31</v>
      </c>
      <c r="B35" s="101">
        <f>IFERROR(VLOOKUP(C35,学会NO!$A$1:$B$136,2,FALSE),"")</f>
        <v>231</v>
      </c>
      <c r="C35" s="102" t="s">
        <v>72</v>
      </c>
      <c r="D35" s="103">
        <v>231205</v>
      </c>
      <c r="E35" s="104" t="s">
        <v>459</v>
      </c>
      <c r="F35" s="105" t="str">
        <f>IFERROR(VLOOKUP(E35,値一覧!$K$1:$L$15,2,FALSE),"")</f>
        <v>在宅医療</v>
      </c>
      <c r="G35" s="106" t="s">
        <v>601</v>
      </c>
      <c r="H35" s="95" t="s">
        <v>994</v>
      </c>
      <c r="I35" s="73"/>
      <c r="J35" s="74"/>
      <c r="K35" s="75"/>
      <c r="L35" s="76"/>
    </row>
    <row r="36" spans="1:12" s="37" customFormat="1" ht="50.1" customHeight="1" x14ac:dyDescent="0.15">
      <c r="A36" s="86">
        <v>32</v>
      </c>
      <c r="B36" s="101">
        <f>IFERROR(VLOOKUP(C36,学会NO!$A$1:$B$136,2,FALSE),"")</f>
        <v>231</v>
      </c>
      <c r="C36" s="102" t="s">
        <v>72</v>
      </c>
      <c r="D36" s="103">
        <v>231206</v>
      </c>
      <c r="E36" s="104" t="s">
        <v>422</v>
      </c>
      <c r="F36" s="105" t="str">
        <f>IFERROR(VLOOKUP(E36,値一覧!$K$1:$L$15,2,FALSE),"")</f>
        <v>処置</v>
      </c>
      <c r="G36" s="106" t="s">
        <v>602</v>
      </c>
      <c r="H36" s="95" t="s">
        <v>994</v>
      </c>
      <c r="I36" s="73"/>
      <c r="J36" s="74"/>
      <c r="K36" s="75"/>
      <c r="L36" s="76"/>
    </row>
    <row r="37" spans="1:12" s="37" customFormat="1" ht="50.1" customHeight="1" x14ac:dyDescent="0.15">
      <c r="A37" s="86">
        <v>33</v>
      </c>
      <c r="B37" s="101">
        <f>IFERROR(VLOOKUP(C37,学会NO!$A$1:$B$136,2,FALSE),"")</f>
        <v>234</v>
      </c>
      <c r="C37" s="102" t="s">
        <v>74</v>
      </c>
      <c r="D37" s="103">
        <v>234201</v>
      </c>
      <c r="E37" s="104" t="s">
        <v>423</v>
      </c>
      <c r="F37" s="105" t="str">
        <f>IFERROR(VLOOKUP(E37,値一覧!$K$1:$L$15,2,FALSE),"")</f>
        <v>リハビリテーション</v>
      </c>
      <c r="G37" s="106" t="s">
        <v>649</v>
      </c>
      <c r="H37" s="95" t="s">
        <v>994</v>
      </c>
      <c r="I37" s="73"/>
      <c r="J37" s="74"/>
      <c r="K37" s="75"/>
      <c r="L37" s="76"/>
    </row>
    <row r="38" spans="1:12" s="37" customFormat="1" ht="82.5" x14ac:dyDescent="0.15">
      <c r="A38" s="86">
        <v>34</v>
      </c>
      <c r="B38" s="101">
        <f>IFERROR(VLOOKUP(C38,学会NO!$A$1:$B$136,2,FALSE),"")</f>
        <v>234</v>
      </c>
      <c r="C38" s="102" t="s">
        <v>74</v>
      </c>
      <c r="D38" s="103">
        <v>234202</v>
      </c>
      <c r="E38" s="104" t="s">
        <v>423</v>
      </c>
      <c r="F38" s="105" t="str">
        <f>IFERROR(VLOOKUP(E38,値一覧!$K$1:$L$15,2,FALSE),"")</f>
        <v>リハビリテーション</v>
      </c>
      <c r="G38" s="106" t="s">
        <v>650</v>
      </c>
      <c r="H38" s="95" t="s">
        <v>1000</v>
      </c>
      <c r="I38" s="73" t="s">
        <v>309</v>
      </c>
      <c r="J38" s="74" t="s">
        <v>1001</v>
      </c>
      <c r="K38" s="75" t="s">
        <v>1002</v>
      </c>
      <c r="L38" s="76" t="s">
        <v>1003</v>
      </c>
    </row>
    <row r="39" spans="1:12" s="37" customFormat="1" ht="50.1" customHeight="1" x14ac:dyDescent="0.15">
      <c r="A39" s="86">
        <v>35</v>
      </c>
      <c r="B39" s="101">
        <f>IFERROR(VLOOKUP(C39,学会NO!$A$1:$B$136,2,FALSE),"")</f>
        <v>236</v>
      </c>
      <c r="C39" s="102" t="s">
        <v>1180</v>
      </c>
      <c r="D39" s="103">
        <v>236201</v>
      </c>
      <c r="E39" s="104" t="s">
        <v>459</v>
      </c>
      <c r="F39" s="105" t="str">
        <f>IFERROR(VLOOKUP(E39,値一覧!$K$1:$L$15,2,FALSE),"")</f>
        <v>在宅医療</v>
      </c>
      <c r="G39" s="106" t="s">
        <v>782</v>
      </c>
      <c r="H39" s="95" t="s">
        <v>994</v>
      </c>
      <c r="I39" s="73"/>
      <c r="J39" s="74"/>
      <c r="K39" s="75"/>
      <c r="L39" s="76"/>
    </row>
    <row r="40" spans="1:12" s="37" customFormat="1" ht="50.1" customHeight="1" x14ac:dyDescent="0.15">
      <c r="A40" s="86">
        <v>36</v>
      </c>
      <c r="B40" s="101">
        <f>IFERROR(VLOOKUP(C40,学会NO!$A$1:$B$136,2,FALSE),"")</f>
        <v>236</v>
      </c>
      <c r="C40" s="102" t="s">
        <v>1180</v>
      </c>
      <c r="D40" s="103">
        <v>236202</v>
      </c>
      <c r="E40" s="104" t="s">
        <v>459</v>
      </c>
      <c r="F40" s="105" t="str">
        <f>IFERROR(VLOOKUP(E40,値一覧!$K$1:$L$15,2,FALSE),"")</f>
        <v>在宅医療</v>
      </c>
      <c r="G40" s="106" t="s">
        <v>783</v>
      </c>
      <c r="H40" s="95" t="s">
        <v>994</v>
      </c>
      <c r="I40" s="73"/>
      <c r="J40" s="74"/>
      <c r="K40" s="75"/>
      <c r="L40" s="76"/>
    </row>
    <row r="41" spans="1:12" s="37" customFormat="1" ht="64.5" customHeight="1" x14ac:dyDescent="0.15">
      <c r="A41" s="86">
        <v>37</v>
      </c>
      <c r="B41" s="101">
        <f>IFERROR(VLOOKUP(C41,学会NO!$A$1:$B$136,2,FALSE),"")</f>
        <v>236</v>
      </c>
      <c r="C41" s="102" t="s">
        <v>1180</v>
      </c>
      <c r="D41" s="103">
        <v>236203</v>
      </c>
      <c r="E41" s="104" t="s">
        <v>459</v>
      </c>
      <c r="F41" s="105" t="str">
        <f>IFERROR(VLOOKUP(E41,値一覧!$K$1:$L$15,2,FALSE),"")</f>
        <v>在宅医療</v>
      </c>
      <c r="G41" s="106" t="s">
        <v>784</v>
      </c>
      <c r="H41" s="95" t="s">
        <v>994</v>
      </c>
      <c r="I41" s="73"/>
      <c r="J41" s="74"/>
      <c r="K41" s="75"/>
      <c r="L41" s="76"/>
    </row>
    <row r="42" spans="1:12" s="37" customFormat="1" ht="50.1" customHeight="1" x14ac:dyDescent="0.15">
      <c r="A42" s="86">
        <v>38</v>
      </c>
      <c r="B42" s="101">
        <f>IFERROR(VLOOKUP(C42,学会NO!$A$1:$B$136,2,FALSE),"")</f>
        <v>236</v>
      </c>
      <c r="C42" s="102" t="s">
        <v>1180</v>
      </c>
      <c r="D42" s="103">
        <v>236204</v>
      </c>
      <c r="E42" s="104" t="s">
        <v>422</v>
      </c>
      <c r="F42" s="105" t="str">
        <f>IFERROR(VLOOKUP(E42,値一覧!$K$1:$L$15,2,FALSE),"")</f>
        <v>処置</v>
      </c>
      <c r="G42" s="106" t="s">
        <v>785</v>
      </c>
      <c r="H42" s="95" t="s">
        <v>994</v>
      </c>
      <c r="I42" s="73"/>
      <c r="J42" s="74"/>
      <c r="K42" s="75"/>
      <c r="L42" s="76"/>
    </row>
    <row r="43" spans="1:12" s="37" customFormat="1" ht="50.1" customHeight="1" x14ac:dyDescent="0.15">
      <c r="A43" s="86">
        <v>39</v>
      </c>
      <c r="B43" s="101">
        <f>IFERROR(VLOOKUP(C43,学会NO!$A$1:$B$136,2,FALSE),"")</f>
        <v>236</v>
      </c>
      <c r="C43" s="102" t="s">
        <v>1180</v>
      </c>
      <c r="D43" s="103">
        <v>236205</v>
      </c>
      <c r="E43" s="104" t="s">
        <v>459</v>
      </c>
      <c r="F43" s="105" t="str">
        <f>IFERROR(VLOOKUP(E43,値一覧!$K$1:$L$15,2,FALSE),"")</f>
        <v>在宅医療</v>
      </c>
      <c r="G43" s="106" t="s">
        <v>786</v>
      </c>
      <c r="H43" s="95" t="s">
        <v>994</v>
      </c>
      <c r="I43" s="73"/>
      <c r="J43" s="74"/>
      <c r="K43" s="75"/>
      <c r="L43" s="76"/>
    </row>
    <row r="44" spans="1:12" s="37" customFormat="1" ht="50.1" customHeight="1" x14ac:dyDescent="0.15">
      <c r="A44" s="86">
        <v>40</v>
      </c>
      <c r="B44" s="101">
        <f>IFERROR(VLOOKUP(C44,学会NO!$A$1:$B$136,2,FALSE),"")</f>
        <v>236</v>
      </c>
      <c r="C44" s="102" t="s">
        <v>1180</v>
      </c>
      <c r="D44" s="103">
        <v>236206</v>
      </c>
      <c r="E44" s="104" t="s">
        <v>421</v>
      </c>
      <c r="F44" s="105" t="str">
        <f>IFERROR(VLOOKUP(E44,値一覧!$K$1:$L$15,2,FALSE),"")</f>
        <v>医学管理等</v>
      </c>
      <c r="G44" s="106" t="s">
        <v>787</v>
      </c>
      <c r="H44" s="95" t="s">
        <v>994</v>
      </c>
      <c r="I44" s="73"/>
      <c r="J44" s="74"/>
      <c r="K44" s="75"/>
      <c r="L44" s="76"/>
    </row>
    <row r="45" spans="1:12" s="37" customFormat="1" ht="50.1" customHeight="1" x14ac:dyDescent="0.15">
      <c r="A45" s="86">
        <v>41</v>
      </c>
      <c r="B45" s="101">
        <f>IFERROR(VLOOKUP(C45,学会NO!$A$1:$B$136,2,FALSE),"")</f>
        <v>236</v>
      </c>
      <c r="C45" s="102" t="s">
        <v>1180</v>
      </c>
      <c r="D45" s="103">
        <v>236207</v>
      </c>
      <c r="E45" s="104" t="s">
        <v>459</v>
      </c>
      <c r="F45" s="105" t="str">
        <f>IFERROR(VLOOKUP(E45,値一覧!$K$1:$L$15,2,FALSE),"")</f>
        <v>在宅医療</v>
      </c>
      <c r="G45" s="106" t="s">
        <v>788</v>
      </c>
      <c r="H45" s="95" t="s">
        <v>994</v>
      </c>
      <c r="I45" s="73"/>
      <c r="J45" s="74"/>
      <c r="K45" s="75"/>
      <c r="L45" s="76"/>
    </row>
    <row r="46" spans="1:12" s="37" customFormat="1" ht="50.1" customHeight="1" x14ac:dyDescent="0.15">
      <c r="A46" s="86">
        <v>42</v>
      </c>
      <c r="B46" s="101">
        <f>IFERROR(VLOOKUP(C46,学会NO!$A$1:$B$136,2,FALSE),"")</f>
        <v>236</v>
      </c>
      <c r="C46" s="102" t="s">
        <v>1180</v>
      </c>
      <c r="D46" s="103">
        <v>236208</v>
      </c>
      <c r="E46" s="104" t="s">
        <v>421</v>
      </c>
      <c r="F46" s="105" t="str">
        <f>IFERROR(VLOOKUP(E46,値一覧!$K$1:$L$15,2,FALSE),"")</f>
        <v>医学管理等</v>
      </c>
      <c r="G46" s="106" t="s">
        <v>789</v>
      </c>
      <c r="H46" s="95" t="s">
        <v>994</v>
      </c>
      <c r="I46" s="73"/>
      <c r="J46" s="74"/>
      <c r="K46" s="75"/>
      <c r="L46" s="76"/>
    </row>
    <row r="47" spans="1:12" s="37" customFormat="1" ht="50.1" customHeight="1" x14ac:dyDescent="0.15">
      <c r="A47" s="86">
        <v>43</v>
      </c>
      <c r="B47" s="101">
        <f>IFERROR(VLOOKUP(C47,学会NO!$A$1:$B$136,2,FALSE),"")</f>
        <v>237</v>
      </c>
      <c r="C47" s="102" t="s">
        <v>355</v>
      </c>
      <c r="D47" s="103">
        <v>237201</v>
      </c>
      <c r="E47" s="104" t="s">
        <v>399</v>
      </c>
      <c r="F47" s="105" t="str">
        <f>IFERROR(VLOOKUP(E47,値一覧!$K$1:$L$15,2,FALSE),"")</f>
        <v>検査</v>
      </c>
      <c r="G47" s="106" t="s">
        <v>651</v>
      </c>
      <c r="H47" s="95" t="s">
        <v>994</v>
      </c>
      <c r="I47" s="73"/>
      <c r="J47" s="74"/>
      <c r="K47" s="75"/>
      <c r="L47" s="76"/>
    </row>
    <row r="48" spans="1:12" s="37" customFormat="1" ht="64.5" customHeight="1" x14ac:dyDescent="0.15">
      <c r="A48" s="86">
        <v>44</v>
      </c>
      <c r="B48" s="101">
        <f>IFERROR(VLOOKUP(C48,学会NO!$A$1:$B$136,2,FALSE),"")</f>
        <v>237</v>
      </c>
      <c r="C48" s="102" t="s">
        <v>355</v>
      </c>
      <c r="D48" s="103">
        <v>237202</v>
      </c>
      <c r="E48" s="104" t="s">
        <v>399</v>
      </c>
      <c r="F48" s="105" t="str">
        <f>IFERROR(VLOOKUP(E48,値一覧!$K$1:$L$15,2,FALSE),"")</f>
        <v>検査</v>
      </c>
      <c r="G48" s="106" t="s">
        <v>652</v>
      </c>
      <c r="H48" s="95" t="s">
        <v>994</v>
      </c>
      <c r="I48" s="73"/>
      <c r="J48" s="74"/>
      <c r="K48" s="75"/>
      <c r="L48" s="76"/>
    </row>
    <row r="49" spans="1:12" s="37" customFormat="1" ht="50.1" customHeight="1" x14ac:dyDescent="0.15">
      <c r="A49" s="86">
        <v>45</v>
      </c>
      <c r="B49" s="101">
        <f>IFERROR(VLOOKUP(C49,学会NO!$A$1:$B$136,2,FALSE),"")</f>
        <v>237</v>
      </c>
      <c r="C49" s="102" t="s">
        <v>355</v>
      </c>
      <c r="D49" s="103">
        <v>237203</v>
      </c>
      <c r="E49" s="104" t="s">
        <v>410</v>
      </c>
      <c r="F49" s="105" t="str">
        <f>IFERROR(VLOOKUP(E49,値一覧!$K$1:$L$15,2,FALSE),"")</f>
        <v>病理診断</v>
      </c>
      <c r="G49" s="106" t="s">
        <v>653</v>
      </c>
      <c r="H49" s="95" t="s">
        <v>397</v>
      </c>
      <c r="I49" s="73"/>
      <c r="J49" s="74"/>
      <c r="K49" s="75"/>
      <c r="L49" s="76"/>
    </row>
    <row r="50" spans="1:12" s="37" customFormat="1" ht="134.25" customHeight="1" x14ac:dyDescent="0.15">
      <c r="A50" s="86">
        <v>46</v>
      </c>
      <c r="B50" s="101">
        <f>IFERROR(VLOOKUP(C50,学会NO!$A$1:$B$136,2,FALSE),"")</f>
        <v>238</v>
      </c>
      <c r="C50" s="102" t="s">
        <v>193</v>
      </c>
      <c r="D50" s="103">
        <v>238201</v>
      </c>
      <c r="E50" s="104" t="s">
        <v>399</v>
      </c>
      <c r="F50" s="105" t="str">
        <f>IFERROR(VLOOKUP(E50,値一覧!$K$1:$L$15,2,FALSE),"")</f>
        <v>検査</v>
      </c>
      <c r="G50" s="106" t="s">
        <v>461</v>
      </c>
      <c r="H50" s="95" t="s">
        <v>1000</v>
      </c>
      <c r="I50" s="73" t="s">
        <v>995</v>
      </c>
      <c r="J50" s="74" t="s">
        <v>1158</v>
      </c>
      <c r="K50" s="75" t="s">
        <v>1159</v>
      </c>
      <c r="L50" s="76" t="s">
        <v>1160</v>
      </c>
    </row>
    <row r="51" spans="1:12" s="37" customFormat="1" ht="134.25" customHeight="1" x14ac:dyDescent="0.15">
      <c r="A51" s="86">
        <v>47</v>
      </c>
      <c r="B51" s="101">
        <f>IFERROR(VLOOKUP(C51,学会NO!$A$1:$B$136,2,FALSE),"")</f>
        <v>238</v>
      </c>
      <c r="C51" s="102" t="s">
        <v>193</v>
      </c>
      <c r="D51" s="103">
        <v>238202</v>
      </c>
      <c r="E51" s="104" t="s">
        <v>399</v>
      </c>
      <c r="F51" s="105" t="str">
        <f>IFERROR(VLOOKUP(E51,値一覧!$K$1:$L$15,2,FALSE),"")</f>
        <v>検査</v>
      </c>
      <c r="G51" s="106" t="s">
        <v>462</v>
      </c>
      <c r="H51" s="95" t="s">
        <v>1000</v>
      </c>
      <c r="I51" s="73" t="s">
        <v>995</v>
      </c>
      <c r="J51" s="74" t="s">
        <v>1158</v>
      </c>
      <c r="K51" s="75" t="s">
        <v>1159</v>
      </c>
      <c r="L51" s="76" t="s">
        <v>1161</v>
      </c>
    </row>
    <row r="52" spans="1:12" s="37" customFormat="1" ht="50.1" customHeight="1" x14ac:dyDescent="0.15">
      <c r="A52" s="86">
        <v>48</v>
      </c>
      <c r="B52" s="101">
        <f>IFERROR(VLOOKUP(C52,学会NO!$A$1:$B$136,2,FALSE),"")</f>
        <v>240</v>
      </c>
      <c r="C52" s="102" t="s">
        <v>194</v>
      </c>
      <c r="D52" s="103">
        <v>240201</v>
      </c>
      <c r="E52" s="104" t="s">
        <v>459</v>
      </c>
      <c r="F52" s="105" t="str">
        <f>IFERROR(VLOOKUP(E52,値一覧!$K$1:$L$15,2,FALSE),"")</f>
        <v>在宅医療</v>
      </c>
      <c r="G52" s="106" t="s">
        <v>919</v>
      </c>
      <c r="H52" s="95" t="s">
        <v>397</v>
      </c>
      <c r="I52" s="73"/>
      <c r="J52" s="74"/>
      <c r="K52" s="75"/>
      <c r="L52" s="76"/>
    </row>
    <row r="53" spans="1:12" s="37" customFormat="1" ht="50.1" customHeight="1" x14ac:dyDescent="0.15">
      <c r="A53" s="86">
        <v>49</v>
      </c>
      <c r="B53" s="101">
        <f>IFERROR(VLOOKUP(C53,学会NO!$A$1:$B$136,2,FALSE),"")</f>
        <v>242</v>
      </c>
      <c r="C53" s="102" t="s">
        <v>195</v>
      </c>
      <c r="D53" s="103">
        <v>242201</v>
      </c>
      <c r="E53" s="104" t="s">
        <v>399</v>
      </c>
      <c r="F53" s="105" t="str">
        <f>IFERROR(VLOOKUP(E53,値一覧!$K$1:$L$15,2,FALSE),"")</f>
        <v>検査</v>
      </c>
      <c r="G53" s="106" t="s">
        <v>736</v>
      </c>
      <c r="H53" s="95" t="s">
        <v>990</v>
      </c>
      <c r="I53" s="73" t="s">
        <v>995</v>
      </c>
      <c r="J53" s="74" t="s">
        <v>1128</v>
      </c>
      <c r="K53" s="75" t="s">
        <v>1129</v>
      </c>
      <c r="L53" s="76"/>
    </row>
    <row r="54" spans="1:12" s="37" customFormat="1" ht="50.1" customHeight="1" x14ac:dyDescent="0.15">
      <c r="A54" s="86">
        <v>50</v>
      </c>
      <c r="B54" s="101">
        <f>IFERROR(VLOOKUP(C54,学会NO!$A$1:$B$136,2,FALSE),"")</f>
        <v>242</v>
      </c>
      <c r="C54" s="102" t="s">
        <v>195</v>
      </c>
      <c r="D54" s="103">
        <v>242202</v>
      </c>
      <c r="E54" s="104" t="s">
        <v>410</v>
      </c>
      <c r="F54" s="105" t="str">
        <f>IFERROR(VLOOKUP(E54,値一覧!$K$1:$L$15,2,FALSE),"")</f>
        <v>病理診断</v>
      </c>
      <c r="G54" s="106" t="s">
        <v>737</v>
      </c>
      <c r="H54" s="95" t="s">
        <v>1000</v>
      </c>
      <c r="I54" s="73" t="s">
        <v>1012</v>
      </c>
      <c r="J54" s="74" t="s">
        <v>1130</v>
      </c>
      <c r="K54" s="75" t="s">
        <v>1131</v>
      </c>
      <c r="L54" s="76"/>
    </row>
    <row r="55" spans="1:12" s="37" customFormat="1" ht="50.1" customHeight="1" x14ac:dyDescent="0.15">
      <c r="A55" s="86">
        <v>51</v>
      </c>
      <c r="B55" s="101">
        <f>IFERROR(VLOOKUP(C55,学会NO!$A$1:$B$136,2,FALSE),"")</f>
        <v>244</v>
      </c>
      <c r="C55" s="102" t="s">
        <v>197</v>
      </c>
      <c r="D55" s="103">
        <v>244201</v>
      </c>
      <c r="E55" s="104" t="s">
        <v>415</v>
      </c>
      <c r="F55" s="105" t="str">
        <f>IFERROR(VLOOKUP(E55,値一覧!$K$1:$L$15,2,FALSE),"")</f>
        <v>精神科専門療法</v>
      </c>
      <c r="G55" s="106" t="s">
        <v>463</v>
      </c>
      <c r="H55" s="95" t="s">
        <v>994</v>
      </c>
      <c r="I55" s="73"/>
      <c r="J55" s="74"/>
      <c r="K55" s="75"/>
      <c r="L55" s="76"/>
    </row>
    <row r="56" spans="1:12" s="37" customFormat="1" ht="50.1" customHeight="1" x14ac:dyDescent="0.15">
      <c r="A56" s="86">
        <v>52</v>
      </c>
      <c r="B56" s="101">
        <f>IFERROR(VLOOKUP(C56,学会NO!$A$1:$B$136,2,FALSE),"")</f>
        <v>244</v>
      </c>
      <c r="C56" s="102" t="s">
        <v>197</v>
      </c>
      <c r="D56" s="103">
        <v>244202</v>
      </c>
      <c r="E56" s="104" t="s">
        <v>415</v>
      </c>
      <c r="F56" s="105" t="str">
        <f>IFERROR(VLOOKUP(E56,値一覧!$K$1:$L$15,2,FALSE),"")</f>
        <v>精神科専門療法</v>
      </c>
      <c r="G56" s="106" t="s">
        <v>464</v>
      </c>
      <c r="H56" s="95" t="s">
        <v>994</v>
      </c>
      <c r="I56" s="73"/>
      <c r="J56" s="74"/>
      <c r="K56" s="75"/>
      <c r="L56" s="76"/>
    </row>
    <row r="57" spans="1:12" s="37" customFormat="1" ht="50.1" customHeight="1" x14ac:dyDescent="0.15">
      <c r="A57" s="86">
        <v>53</v>
      </c>
      <c r="B57" s="101">
        <f>IFERROR(VLOOKUP(C57,学会NO!$A$1:$B$136,2,FALSE),"")</f>
        <v>244</v>
      </c>
      <c r="C57" s="102" t="s">
        <v>197</v>
      </c>
      <c r="D57" s="103">
        <v>244203</v>
      </c>
      <c r="E57" s="104" t="s">
        <v>415</v>
      </c>
      <c r="F57" s="105" t="str">
        <f>IFERROR(VLOOKUP(E57,値一覧!$K$1:$L$15,2,FALSE),"")</f>
        <v>精神科専門療法</v>
      </c>
      <c r="G57" s="106" t="s">
        <v>465</v>
      </c>
      <c r="H57" s="95" t="s">
        <v>994</v>
      </c>
      <c r="I57" s="73"/>
      <c r="J57" s="74"/>
      <c r="K57" s="75"/>
      <c r="L57" s="76"/>
    </row>
    <row r="58" spans="1:12" s="37" customFormat="1" ht="167.25" customHeight="1" x14ac:dyDescent="0.15">
      <c r="A58" s="86">
        <v>54</v>
      </c>
      <c r="B58" s="101">
        <f>IFERROR(VLOOKUP(C58,学会NO!$A$1:$B$136,2,FALSE),"")</f>
        <v>245</v>
      </c>
      <c r="C58" s="102" t="s">
        <v>198</v>
      </c>
      <c r="D58" s="103">
        <v>245201</v>
      </c>
      <c r="E58" s="104" t="s">
        <v>590</v>
      </c>
      <c r="F58" s="105" t="str">
        <f>IFERROR(VLOOKUP(E58,値一覧!$K$1:$L$15,2,FALSE),"")</f>
        <v>麻酔</v>
      </c>
      <c r="G58" s="106" t="s">
        <v>834</v>
      </c>
      <c r="H58" s="95" t="s">
        <v>1000</v>
      </c>
      <c r="I58" s="73" t="s">
        <v>1229</v>
      </c>
      <c r="J58" s="74" t="s">
        <v>1232</v>
      </c>
      <c r="K58" s="75" t="s">
        <v>1230</v>
      </c>
      <c r="L58" s="76" t="s">
        <v>1231</v>
      </c>
    </row>
    <row r="59" spans="1:12" s="37" customFormat="1" ht="76.5" customHeight="1" x14ac:dyDescent="0.15">
      <c r="A59" s="86">
        <v>55</v>
      </c>
      <c r="B59" s="101">
        <f>IFERROR(VLOOKUP(C59,学会NO!$A$1:$B$136,2,FALSE),"")</f>
        <v>247</v>
      </c>
      <c r="C59" s="102" t="s">
        <v>172</v>
      </c>
      <c r="D59" s="103">
        <v>247201</v>
      </c>
      <c r="E59" s="104" t="s">
        <v>421</v>
      </c>
      <c r="F59" s="105" t="str">
        <f>IFERROR(VLOOKUP(E59,値一覧!$K$1:$L$15,2,FALSE),"")</f>
        <v>医学管理等</v>
      </c>
      <c r="G59" s="106" t="s">
        <v>499</v>
      </c>
      <c r="H59" s="95" t="s">
        <v>990</v>
      </c>
      <c r="I59" s="73" t="s">
        <v>1049</v>
      </c>
      <c r="J59" s="74" t="s">
        <v>1061</v>
      </c>
      <c r="K59" s="75" t="s">
        <v>1062</v>
      </c>
      <c r="L59" s="76"/>
    </row>
    <row r="60" spans="1:12" s="37" customFormat="1" ht="115.5" x14ac:dyDescent="0.15">
      <c r="A60" s="86">
        <v>56</v>
      </c>
      <c r="B60" s="101">
        <f>IFERROR(VLOOKUP(C60,学会NO!$A$1:$B$136,2,FALSE),"")</f>
        <v>247</v>
      </c>
      <c r="C60" s="102" t="s">
        <v>172</v>
      </c>
      <c r="D60" s="103">
        <v>247202</v>
      </c>
      <c r="E60" s="104" t="s">
        <v>421</v>
      </c>
      <c r="F60" s="105" t="str">
        <f>IFERROR(VLOOKUP(E60,値一覧!$K$1:$L$15,2,FALSE),"")</f>
        <v>医学管理等</v>
      </c>
      <c r="G60" s="106" t="s">
        <v>500</v>
      </c>
      <c r="H60" s="95" t="s">
        <v>990</v>
      </c>
      <c r="I60" s="73" t="s">
        <v>1049</v>
      </c>
      <c r="J60" s="74" t="s">
        <v>1063</v>
      </c>
      <c r="K60" s="75" t="s">
        <v>1064</v>
      </c>
      <c r="L60" s="76" t="s">
        <v>1065</v>
      </c>
    </row>
    <row r="61" spans="1:12" s="37" customFormat="1" ht="66" x14ac:dyDescent="0.15">
      <c r="A61" s="86">
        <v>57</v>
      </c>
      <c r="B61" s="101">
        <f>IFERROR(VLOOKUP(C61,学会NO!$A$1:$B$136,2,FALSE),"")</f>
        <v>248</v>
      </c>
      <c r="C61" s="102" t="s">
        <v>78</v>
      </c>
      <c r="D61" s="103">
        <v>248201</v>
      </c>
      <c r="E61" s="104" t="s">
        <v>590</v>
      </c>
      <c r="F61" s="105" t="str">
        <f>IFERROR(VLOOKUP(E61,値一覧!$K$1:$L$15,2,FALSE),"")</f>
        <v>麻酔</v>
      </c>
      <c r="G61" s="106" t="s">
        <v>593</v>
      </c>
      <c r="H61" s="95" t="s">
        <v>397</v>
      </c>
      <c r="I61" s="73" t="s">
        <v>1229</v>
      </c>
      <c r="J61" s="74" t="s">
        <v>1255</v>
      </c>
      <c r="K61" s="75" t="s">
        <v>1256</v>
      </c>
      <c r="L61" s="76" t="s">
        <v>1257</v>
      </c>
    </row>
    <row r="62" spans="1:12" s="37" customFormat="1" ht="49.5" customHeight="1" x14ac:dyDescent="0.15">
      <c r="A62" s="86">
        <v>58</v>
      </c>
      <c r="B62" s="101">
        <f>IFERROR(VLOOKUP(C62,学会NO!$A$1:$B$136,2,FALSE),"")</f>
        <v>249</v>
      </c>
      <c r="C62" s="102" t="s">
        <v>171</v>
      </c>
      <c r="D62" s="103">
        <v>249201</v>
      </c>
      <c r="E62" s="104" t="s">
        <v>399</v>
      </c>
      <c r="F62" s="105" t="str">
        <f>IFERROR(VLOOKUP(E62,値一覧!$K$1:$L$15,2,FALSE),"")</f>
        <v>検査</v>
      </c>
      <c r="G62" s="106" t="s">
        <v>752</v>
      </c>
      <c r="H62" s="95" t="s">
        <v>994</v>
      </c>
      <c r="I62" s="73"/>
      <c r="J62" s="74"/>
      <c r="K62" s="75"/>
      <c r="L62" s="76"/>
    </row>
    <row r="63" spans="1:12" s="37" customFormat="1" ht="49.5" customHeight="1" x14ac:dyDescent="0.15">
      <c r="A63" s="86">
        <v>59</v>
      </c>
      <c r="B63" s="101">
        <f>IFERROR(VLOOKUP(C63,学会NO!$A$1:$B$136,2,FALSE),"")</f>
        <v>249</v>
      </c>
      <c r="C63" s="102" t="s">
        <v>171</v>
      </c>
      <c r="D63" s="103">
        <v>249202</v>
      </c>
      <c r="E63" s="104" t="s">
        <v>421</v>
      </c>
      <c r="F63" s="105" t="str">
        <f>IFERROR(VLOOKUP(E63,値一覧!$K$1:$L$15,2,FALSE),"")</f>
        <v>医学管理等</v>
      </c>
      <c r="G63" s="106" t="s">
        <v>753</v>
      </c>
      <c r="H63" s="95" t="s">
        <v>994</v>
      </c>
      <c r="I63" s="73"/>
      <c r="J63" s="74"/>
      <c r="K63" s="75"/>
      <c r="L63" s="76"/>
    </row>
    <row r="64" spans="1:12" s="37" customFormat="1" ht="70.5" customHeight="1" x14ac:dyDescent="0.15">
      <c r="A64" s="86">
        <v>60</v>
      </c>
      <c r="B64" s="101">
        <f>IFERROR(VLOOKUP(C64,学会NO!$A$1:$B$136,2,FALSE),"")</f>
        <v>250</v>
      </c>
      <c r="C64" s="102" t="s">
        <v>200</v>
      </c>
      <c r="D64" s="103">
        <v>250201</v>
      </c>
      <c r="E64" s="104" t="s">
        <v>399</v>
      </c>
      <c r="F64" s="105" t="str">
        <f>IFERROR(VLOOKUP(E64,値一覧!$K$1:$L$15,2,FALSE),"")</f>
        <v>検査</v>
      </c>
      <c r="G64" s="106" t="s">
        <v>592</v>
      </c>
      <c r="H64" s="95" t="s">
        <v>1000</v>
      </c>
      <c r="I64" s="73" t="s">
        <v>995</v>
      </c>
      <c r="J64" s="117" t="s">
        <v>1203</v>
      </c>
      <c r="K64" s="75" t="s">
        <v>1204</v>
      </c>
      <c r="L64" s="76" t="s">
        <v>1205</v>
      </c>
    </row>
    <row r="65" spans="1:12" s="37" customFormat="1" ht="132" x14ac:dyDescent="0.15">
      <c r="A65" s="86">
        <v>61</v>
      </c>
      <c r="B65" s="101">
        <f>IFERROR(VLOOKUP(C65,学会NO!$A$1:$B$136,2,FALSE),"")</f>
        <v>251</v>
      </c>
      <c r="C65" s="102" t="s">
        <v>201</v>
      </c>
      <c r="D65" s="103">
        <v>251201</v>
      </c>
      <c r="E65" s="104" t="s">
        <v>459</v>
      </c>
      <c r="F65" s="105" t="str">
        <f>IFERROR(VLOOKUP(E65,値一覧!$K$1:$L$15,2,FALSE),"")</f>
        <v>在宅医療</v>
      </c>
      <c r="G65" s="106" t="s">
        <v>594</v>
      </c>
      <c r="H65" s="95" t="s">
        <v>1000</v>
      </c>
      <c r="I65" s="73" t="s">
        <v>1076</v>
      </c>
      <c r="J65" s="74">
        <v>161</v>
      </c>
      <c r="K65" s="75" t="s">
        <v>1134</v>
      </c>
      <c r="L65" s="76" t="s">
        <v>1135</v>
      </c>
    </row>
    <row r="66" spans="1:12" s="37" customFormat="1" ht="50.1" customHeight="1" x14ac:dyDescent="0.15">
      <c r="A66" s="86">
        <v>62</v>
      </c>
      <c r="B66" s="101">
        <f>IFERROR(VLOOKUP(C66,学会NO!$A$1:$B$136,2,FALSE),"")</f>
        <v>251</v>
      </c>
      <c r="C66" s="102" t="s">
        <v>201</v>
      </c>
      <c r="D66" s="103">
        <v>251202</v>
      </c>
      <c r="E66" s="104" t="s">
        <v>399</v>
      </c>
      <c r="F66" s="105" t="str">
        <f>IFERROR(VLOOKUP(E66,値一覧!$K$1:$L$15,2,FALSE),"")</f>
        <v>検査</v>
      </c>
      <c r="G66" s="106" t="s">
        <v>595</v>
      </c>
      <c r="H66" s="95" t="s">
        <v>994</v>
      </c>
      <c r="I66" s="73"/>
      <c r="J66" s="74"/>
      <c r="K66" s="75"/>
      <c r="L66" s="76"/>
    </row>
    <row r="67" spans="1:12" s="37" customFormat="1" ht="50.1" customHeight="1" x14ac:dyDescent="0.15">
      <c r="A67" s="86">
        <v>63</v>
      </c>
      <c r="B67" s="101">
        <f>IFERROR(VLOOKUP(C67,学会NO!$A$1:$B$136,2,FALSE),"")</f>
        <v>251</v>
      </c>
      <c r="C67" s="102" t="s">
        <v>201</v>
      </c>
      <c r="D67" s="103">
        <v>251203</v>
      </c>
      <c r="E67" s="104" t="s">
        <v>399</v>
      </c>
      <c r="F67" s="105" t="str">
        <f>IFERROR(VLOOKUP(E67,値一覧!$K$1:$L$15,2,FALSE),"")</f>
        <v>検査</v>
      </c>
      <c r="G67" s="106" t="s">
        <v>596</v>
      </c>
      <c r="H67" s="95" t="s">
        <v>994</v>
      </c>
      <c r="I67" s="73"/>
      <c r="J67" s="74"/>
      <c r="K67" s="75"/>
      <c r="L67" s="76"/>
    </row>
    <row r="68" spans="1:12" s="37" customFormat="1" ht="50.1" customHeight="1" x14ac:dyDescent="0.15">
      <c r="A68" s="86">
        <v>64</v>
      </c>
      <c r="B68" s="101">
        <f>IFERROR(VLOOKUP(C68,学会NO!$A$1:$B$136,2,FALSE),"")</f>
        <v>255</v>
      </c>
      <c r="C68" s="102" t="s">
        <v>204</v>
      </c>
      <c r="D68" s="103">
        <v>255201</v>
      </c>
      <c r="E68" s="104" t="s">
        <v>459</v>
      </c>
      <c r="F68" s="105" t="str">
        <f>IFERROR(VLOOKUP(E68,値一覧!$K$1:$L$15,2,FALSE),"")</f>
        <v>在宅医療</v>
      </c>
      <c r="G68" s="106" t="s">
        <v>790</v>
      </c>
      <c r="H68" s="95" t="s">
        <v>994</v>
      </c>
      <c r="I68" s="73"/>
      <c r="J68" s="74"/>
      <c r="K68" s="75"/>
      <c r="L68" s="76"/>
    </row>
    <row r="69" spans="1:12" s="37" customFormat="1" ht="50.1" customHeight="1" x14ac:dyDescent="0.15">
      <c r="A69" s="86">
        <v>65</v>
      </c>
      <c r="B69" s="101">
        <f>IFERROR(VLOOKUP(C69,学会NO!$A$1:$B$136,2,FALSE),"")</f>
        <v>255</v>
      </c>
      <c r="C69" s="102" t="s">
        <v>204</v>
      </c>
      <c r="D69" s="103">
        <v>255202</v>
      </c>
      <c r="E69" s="104" t="s">
        <v>459</v>
      </c>
      <c r="F69" s="105" t="str">
        <f>IFERROR(VLOOKUP(E69,値一覧!$K$1:$L$15,2,FALSE),"")</f>
        <v>在宅医療</v>
      </c>
      <c r="G69" s="106" t="s">
        <v>791</v>
      </c>
      <c r="H69" s="95" t="s">
        <v>994</v>
      </c>
      <c r="I69" s="73"/>
      <c r="J69" s="74"/>
      <c r="K69" s="75"/>
      <c r="L69" s="76"/>
    </row>
    <row r="70" spans="1:12" s="37" customFormat="1" ht="50.1" customHeight="1" x14ac:dyDescent="0.15">
      <c r="A70" s="86">
        <v>66</v>
      </c>
      <c r="B70" s="101">
        <f>IFERROR(VLOOKUP(C70,学会NO!$A$1:$B$136,2,FALSE),"")</f>
        <v>257</v>
      </c>
      <c r="C70" s="102" t="s">
        <v>93</v>
      </c>
      <c r="D70" s="103">
        <v>257201</v>
      </c>
      <c r="E70" s="104" t="s">
        <v>422</v>
      </c>
      <c r="F70" s="105" t="str">
        <f>IFERROR(VLOOKUP(E70,値一覧!$K$1:$L$15,2,FALSE),"")</f>
        <v>処置</v>
      </c>
      <c r="G70" s="106" t="s">
        <v>792</v>
      </c>
      <c r="H70" s="95" t="s">
        <v>994</v>
      </c>
      <c r="I70" s="73"/>
      <c r="J70" s="74"/>
      <c r="K70" s="75"/>
      <c r="L70" s="76"/>
    </row>
    <row r="71" spans="1:12" s="37" customFormat="1" ht="50.1" customHeight="1" x14ac:dyDescent="0.15">
      <c r="A71" s="86">
        <v>67</v>
      </c>
      <c r="B71" s="101">
        <f>IFERROR(VLOOKUP(C71,学会NO!$A$1:$B$136,2,FALSE),"")</f>
        <v>257</v>
      </c>
      <c r="C71" s="102" t="s">
        <v>93</v>
      </c>
      <c r="D71" s="103">
        <v>257202</v>
      </c>
      <c r="E71" s="104" t="s">
        <v>399</v>
      </c>
      <c r="F71" s="105" t="str">
        <f>IFERROR(VLOOKUP(E71,値一覧!$K$1:$L$15,2,FALSE),"")</f>
        <v>検査</v>
      </c>
      <c r="G71" s="106" t="s">
        <v>793</v>
      </c>
      <c r="H71" s="95" t="s">
        <v>1000</v>
      </c>
      <c r="I71" s="73" t="s">
        <v>995</v>
      </c>
      <c r="J71" s="74">
        <v>215</v>
      </c>
      <c r="K71" s="75" t="s">
        <v>1048</v>
      </c>
      <c r="L71" s="76"/>
    </row>
    <row r="72" spans="1:12" s="37" customFormat="1" ht="50.1" customHeight="1" x14ac:dyDescent="0.15">
      <c r="A72" s="86">
        <v>68</v>
      </c>
      <c r="B72" s="101">
        <f>IFERROR(VLOOKUP(C72,学会NO!$A$1:$B$136,2,FALSE),"")</f>
        <v>257</v>
      </c>
      <c r="C72" s="102" t="s">
        <v>93</v>
      </c>
      <c r="D72" s="103">
        <v>257203</v>
      </c>
      <c r="E72" s="104" t="s">
        <v>479</v>
      </c>
      <c r="F72" s="105" t="str">
        <f>IFERROR(VLOOKUP(E72,値一覧!$K$1:$L$15,2,FALSE),"")</f>
        <v>画像診断</v>
      </c>
      <c r="G72" s="106" t="s">
        <v>794</v>
      </c>
      <c r="H72" s="95" t="s">
        <v>994</v>
      </c>
      <c r="I72" s="73"/>
      <c r="J72" s="74"/>
      <c r="K72" s="75"/>
      <c r="L72" s="76"/>
    </row>
    <row r="73" spans="1:12" s="37" customFormat="1" ht="50.1" customHeight="1" x14ac:dyDescent="0.15">
      <c r="A73" s="86">
        <v>69</v>
      </c>
      <c r="B73" s="101">
        <f>IFERROR(VLOOKUP(C73,学会NO!$A$1:$B$136,2,FALSE),"")</f>
        <v>257</v>
      </c>
      <c r="C73" s="102" t="s">
        <v>93</v>
      </c>
      <c r="D73" s="103">
        <v>257204</v>
      </c>
      <c r="E73" s="104" t="s">
        <v>411</v>
      </c>
      <c r="F73" s="105" t="str">
        <f>IFERROR(VLOOKUP(E73,値一覧!$K$1:$L$15,2,FALSE),"")</f>
        <v>手術</v>
      </c>
      <c r="G73" s="106" t="s">
        <v>795</v>
      </c>
      <c r="H73" s="95" t="s">
        <v>994</v>
      </c>
      <c r="I73" s="73"/>
      <c r="J73" s="74"/>
      <c r="K73" s="75"/>
      <c r="L73" s="76"/>
    </row>
    <row r="74" spans="1:12" s="37" customFormat="1" ht="50.1" customHeight="1" x14ac:dyDescent="0.15">
      <c r="A74" s="86">
        <v>70</v>
      </c>
      <c r="B74" s="101">
        <f>IFERROR(VLOOKUP(C74,学会NO!$A$1:$B$136,2,FALSE),"")</f>
        <v>258</v>
      </c>
      <c r="C74" s="102" t="s">
        <v>84</v>
      </c>
      <c r="D74" s="103">
        <v>258201</v>
      </c>
      <c r="E74" s="104" t="s">
        <v>399</v>
      </c>
      <c r="F74" s="105" t="str">
        <f>IFERROR(VLOOKUP(E74,値一覧!$K$1:$L$15,2,FALSE),"")</f>
        <v>検査</v>
      </c>
      <c r="G74" s="106" t="s">
        <v>743</v>
      </c>
      <c r="H74" s="95" t="s">
        <v>994</v>
      </c>
      <c r="I74" s="73"/>
      <c r="J74" s="74"/>
      <c r="K74" s="75"/>
      <c r="L74" s="76"/>
    </row>
    <row r="75" spans="1:12" s="37" customFormat="1" ht="66" x14ac:dyDescent="0.15">
      <c r="A75" s="86">
        <v>71</v>
      </c>
      <c r="B75" s="101">
        <f>IFERROR(VLOOKUP(C75,学会NO!$A$1:$B$136,2,FALSE),"")</f>
        <v>259</v>
      </c>
      <c r="C75" s="102" t="s">
        <v>80</v>
      </c>
      <c r="D75" s="103">
        <v>259201</v>
      </c>
      <c r="E75" s="104" t="s">
        <v>421</v>
      </c>
      <c r="F75" s="105" t="str">
        <f>IFERROR(VLOOKUP(E75,値一覧!$K$1:$L$15,2,FALSE),"")</f>
        <v>医学管理等</v>
      </c>
      <c r="G75" s="106" t="s">
        <v>812</v>
      </c>
      <c r="H75" s="95" t="s">
        <v>397</v>
      </c>
      <c r="I75" s="73" t="s">
        <v>1049</v>
      </c>
      <c r="J75" s="74">
        <v>259201</v>
      </c>
      <c r="K75" s="75" t="s">
        <v>1165</v>
      </c>
      <c r="L75" s="76" t="s">
        <v>1166</v>
      </c>
    </row>
    <row r="76" spans="1:12" s="37" customFormat="1" ht="66" x14ac:dyDescent="0.15">
      <c r="A76" s="86">
        <v>72</v>
      </c>
      <c r="B76" s="101">
        <f>IFERROR(VLOOKUP(C76,学会NO!$A$1:$B$136,2,FALSE),"")</f>
        <v>260</v>
      </c>
      <c r="C76" s="102" t="s">
        <v>206</v>
      </c>
      <c r="D76" s="103">
        <v>260201</v>
      </c>
      <c r="E76" s="104" t="s">
        <v>459</v>
      </c>
      <c r="F76" s="105" t="str">
        <f>IFERROR(VLOOKUP(E76,値一覧!$K$1:$L$15,2,FALSE),"")</f>
        <v>在宅医療</v>
      </c>
      <c r="G76" s="106" t="s">
        <v>538</v>
      </c>
      <c r="H76" s="95" t="s">
        <v>1000</v>
      </c>
      <c r="I76" s="73" t="s">
        <v>1076</v>
      </c>
      <c r="J76" s="74">
        <v>101</v>
      </c>
      <c r="K76" s="75" t="s">
        <v>1077</v>
      </c>
      <c r="L76" s="76"/>
    </row>
    <row r="77" spans="1:12" s="37" customFormat="1" ht="50.1" customHeight="1" x14ac:dyDescent="0.15">
      <c r="A77" s="86">
        <v>73</v>
      </c>
      <c r="B77" s="101">
        <f>IFERROR(VLOOKUP(C77,学会NO!$A$1:$B$136,2,FALSE),"")</f>
        <v>265</v>
      </c>
      <c r="C77" s="102" t="s">
        <v>82</v>
      </c>
      <c r="D77" s="103">
        <v>265201</v>
      </c>
      <c r="E77" s="104" t="s">
        <v>422</v>
      </c>
      <c r="F77" s="105" t="str">
        <f>IFERROR(VLOOKUP(E77,値一覧!$K$1:$L$15,2,FALSE),"")</f>
        <v>処置</v>
      </c>
      <c r="G77" s="106" t="s">
        <v>610</v>
      </c>
      <c r="H77" s="95" t="s">
        <v>994</v>
      </c>
      <c r="I77" s="73"/>
      <c r="J77" s="74"/>
      <c r="K77" s="75"/>
      <c r="L77" s="76"/>
    </row>
    <row r="78" spans="1:12" s="37" customFormat="1" ht="49.5" x14ac:dyDescent="0.15">
      <c r="A78" s="86">
        <v>74</v>
      </c>
      <c r="B78" s="101">
        <f>IFERROR(VLOOKUP(C78,学会NO!$A$1:$B$136,2,FALSE),"")</f>
        <v>265</v>
      </c>
      <c r="C78" s="102" t="s">
        <v>82</v>
      </c>
      <c r="D78" s="103">
        <v>265202</v>
      </c>
      <c r="E78" s="104" t="s">
        <v>422</v>
      </c>
      <c r="F78" s="105" t="str">
        <f>IFERROR(VLOOKUP(E78,値一覧!$K$1:$L$15,2,FALSE),"")</f>
        <v>処置</v>
      </c>
      <c r="G78" s="106" t="s">
        <v>611</v>
      </c>
      <c r="H78" s="95" t="s">
        <v>1000</v>
      </c>
      <c r="I78" s="73" t="s">
        <v>991</v>
      </c>
      <c r="J78" s="74" t="s">
        <v>1187</v>
      </c>
      <c r="K78" s="75" t="s">
        <v>1188</v>
      </c>
      <c r="L78" s="76"/>
    </row>
    <row r="79" spans="1:12" s="37" customFormat="1" ht="50.1" customHeight="1" x14ac:dyDescent="0.15">
      <c r="A79" s="86">
        <v>75</v>
      </c>
      <c r="B79" s="101">
        <f>IFERROR(VLOOKUP(C79,学会NO!$A$1:$B$136,2,FALSE),"")</f>
        <v>265</v>
      </c>
      <c r="C79" s="102" t="s">
        <v>82</v>
      </c>
      <c r="D79" s="103">
        <v>265203</v>
      </c>
      <c r="E79" s="104" t="s">
        <v>423</v>
      </c>
      <c r="F79" s="105" t="str">
        <f>IFERROR(VLOOKUP(E79,値一覧!$K$1:$L$15,2,FALSE),"")</f>
        <v>リハビリテーション</v>
      </c>
      <c r="G79" s="106" t="s">
        <v>612</v>
      </c>
      <c r="H79" s="95" t="s">
        <v>994</v>
      </c>
      <c r="I79" s="73"/>
      <c r="J79" s="74"/>
      <c r="K79" s="75"/>
      <c r="L79" s="76"/>
    </row>
    <row r="80" spans="1:12" s="37" customFormat="1" ht="50.1" customHeight="1" x14ac:dyDescent="0.15">
      <c r="A80" s="86">
        <v>76</v>
      </c>
      <c r="B80" s="101">
        <f>IFERROR(VLOOKUP(C80,学会NO!$A$1:$B$136,2,FALSE),"")</f>
        <v>265</v>
      </c>
      <c r="C80" s="102" t="s">
        <v>82</v>
      </c>
      <c r="D80" s="103">
        <v>265204</v>
      </c>
      <c r="E80" s="104" t="s">
        <v>399</v>
      </c>
      <c r="F80" s="105" t="str">
        <f>IFERROR(VLOOKUP(E80,値一覧!$K$1:$L$15,2,FALSE),"")</f>
        <v>検査</v>
      </c>
      <c r="G80" s="106" t="s">
        <v>613</v>
      </c>
      <c r="H80" s="95" t="s">
        <v>994</v>
      </c>
      <c r="I80" s="73"/>
      <c r="J80" s="74"/>
      <c r="K80" s="75"/>
      <c r="L80" s="76"/>
    </row>
    <row r="81" spans="1:12" s="37" customFormat="1" ht="50.1" customHeight="1" x14ac:dyDescent="0.15">
      <c r="A81" s="86">
        <v>77</v>
      </c>
      <c r="B81" s="101">
        <f>IFERROR(VLOOKUP(C81,学会NO!$A$1:$B$136,2,FALSE),"")</f>
        <v>265</v>
      </c>
      <c r="C81" s="102" t="s">
        <v>82</v>
      </c>
      <c r="D81" s="103">
        <v>265205</v>
      </c>
      <c r="E81" s="104" t="s">
        <v>423</v>
      </c>
      <c r="F81" s="105" t="str">
        <f>IFERROR(VLOOKUP(E81,値一覧!$K$1:$L$15,2,FALSE),"")</f>
        <v>リハビリテーション</v>
      </c>
      <c r="G81" s="106" t="s">
        <v>614</v>
      </c>
      <c r="H81" s="95" t="s">
        <v>994</v>
      </c>
      <c r="I81" s="73"/>
      <c r="J81" s="74"/>
      <c r="K81" s="75"/>
      <c r="L81" s="76"/>
    </row>
    <row r="82" spans="1:12" s="37" customFormat="1" ht="50.1" customHeight="1" x14ac:dyDescent="0.15">
      <c r="A82" s="86">
        <v>78</v>
      </c>
      <c r="B82" s="101">
        <f>IFERROR(VLOOKUP(C82,学会NO!$A$1:$B$136,2,FALSE),"")</f>
        <v>265</v>
      </c>
      <c r="C82" s="102" t="s">
        <v>82</v>
      </c>
      <c r="D82" s="103">
        <v>265206</v>
      </c>
      <c r="E82" s="104" t="s">
        <v>421</v>
      </c>
      <c r="F82" s="105" t="str">
        <f>IFERROR(VLOOKUP(E82,値一覧!$K$1:$L$15,2,FALSE),"")</f>
        <v>医学管理等</v>
      </c>
      <c r="G82" s="106" t="s">
        <v>616</v>
      </c>
      <c r="H82" s="95" t="s">
        <v>994</v>
      </c>
      <c r="I82" s="73"/>
      <c r="J82" s="74"/>
      <c r="K82" s="75"/>
      <c r="L82" s="76"/>
    </row>
    <row r="83" spans="1:12" s="37" customFormat="1" ht="53.25" customHeight="1" x14ac:dyDescent="0.15">
      <c r="A83" s="86">
        <v>79</v>
      </c>
      <c r="B83" s="101">
        <f>IFERROR(VLOOKUP(C83,学会NO!$A$1:$B$136,2,FALSE),"")</f>
        <v>265</v>
      </c>
      <c r="C83" s="102" t="s">
        <v>82</v>
      </c>
      <c r="D83" s="103">
        <v>265207</v>
      </c>
      <c r="E83" s="104" t="s">
        <v>399</v>
      </c>
      <c r="F83" s="105" t="str">
        <f>IFERROR(VLOOKUP(E83,値一覧!$K$1:$L$15,2,FALSE),"")</f>
        <v>検査</v>
      </c>
      <c r="G83" s="106" t="s">
        <v>742</v>
      </c>
      <c r="H83" s="95" t="s">
        <v>994</v>
      </c>
      <c r="I83" s="73"/>
      <c r="J83" s="74"/>
      <c r="K83" s="75"/>
      <c r="L83" s="76"/>
    </row>
    <row r="84" spans="1:12" s="37" customFormat="1" ht="50.1" customHeight="1" x14ac:dyDescent="0.15">
      <c r="A84" s="86">
        <v>80</v>
      </c>
      <c r="B84" s="101">
        <f>IFERROR(VLOOKUP(C84,学会NO!$A$1:$B$136,2,FALSE),"")</f>
        <v>267</v>
      </c>
      <c r="C84" s="102" t="s">
        <v>210</v>
      </c>
      <c r="D84" s="103">
        <v>267201</v>
      </c>
      <c r="E84" s="104" t="s">
        <v>399</v>
      </c>
      <c r="F84" s="105" t="str">
        <f>IFERROR(VLOOKUP(E84,値一覧!$K$1:$L$15,2,FALSE),"")</f>
        <v>検査</v>
      </c>
      <c r="G84" s="106" t="s">
        <v>525</v>
      </c>
      <c r="H84" s="95" t="s">
        <v>994</v>
      </c>
      <c r="I84" s="73"/>
      <c r="J84" s="74"/>
      <c r="K84" s="75"/>
      <c r="L84" s="76"/>
    </row>
    <row r="85" spans="1:12" s="37" customFormat="1" ht="50.1" customHeight="1" x14ac:dyDescent="0.15">
      <c r="A85" s="86">
        <v>81</v>
      </c>
      <c r="B85" s="101">
        <f>IFERROR(VLOOKUP(C85,学会NO!$A$1:$B$136,2,FALSE),"")</f>
        <v>268</v>
      </c>
      <c r="C85" s="102" t="s">
        <v>211</v>
      </c>
      <c r="D85" s="103">
        <v>268201</v>
      </c>
      <c r="E85" s="104" t="s">
        <v>415</v>
      </c>
      <c r="F85" s="105" t="str">
        <f>IFERROR(VLOOKUP(E85,値一覧!$K$1:$L$15,2,FALSE),"")</f>
        <v>精神科専門療法</v>
      </c>
      <c r="G85" s="106" t="s">
        <v>869</v>
      </c>
      <c r="H85" s="95" t="s">
        <v>994</v>
      </c>
      <c r="I85" s="73"/>
      <c r="J85" s="74"/>
      <c r="K85" s="75"/>
      <c r="L85" s="76"/>
    </row>
    <row r="86" spans="1:12" s="37" customFormat="1" ht="50.1" customHeight="1" x14ac:dyDescent="0.15">
      <c r="A86" s="86">
        <v>82</v>
      </c>
      <c r="B86" s="101">
        <f>IFERROR(VLOOKUP(C86,学会NO!$A$1:$B$136,2,FALSE),"")</f>
        <v>268</v>
      </c>
      <c r="C86" s="102" t="s">
        <v>211</v>
      </c>
      <c r="D86" s="103">
        <v>268202</v>
      </c>
      <c r="E86" s="104" t="s">
        <v>415</v>
      </c>
      <c r="F86" s="105" t="str">
        <f>IFERROR(VLOOKUP(E86,値一覧!$K$1:$L$15,2,FALSE),"")</f>
        <v>精神科専門療法</v>
      </c>
      <c r="G86" s="106" t="s">
        <v>870</v>
      </c>
      <c r="H86" s="95" t="s">
        <v>994</v>
      </c>
      <c r="I86" s="73"/>
      <c r="J86" s="74"/>
      <c r="K86" s="75"/>
      <c r="L86" s="76"/>
    </row>
    <row r="87" spans="1:12" s="37" customFormat="1" ht="63.75" customHeight="1" x14ac:dyDescent="0.15">
      <c r="A87" s="86">
        <v>83</v>
      </c>
      <c r="B87" s="101">
        <f>IFERROR(VLOOKUP(C87,学会NO!$A$1:$B$136,2,FALSE),"")</f>
        <v>268</v>
      </c>
      <c r="C87" s="102" t="s">
        <v>211</v>
      </c>
      <c r="D87" s="103">
        <v>268203</v>
      </c>
      <c r="E87" s="104" t="s">
        <v>415</v>
      </c>
      <c r="F87" s="105" t="str">
        <f>IFERROR(VLOOKUP(E87,値一覧!$K$1:$L$15,2,FALSE),"")</f>
        <v>精神科専門療法</v>
      </c>
      <c r="G87" s="106" t="s">
        <v>871</v>
      </c>
      <c r="H87" s="95" t="s">
        <v>994</v>
      </c>
      <c r="I87" s="73"/>
      <c r="J87" s="74"/>
      <c r="K87" s="75"/>
      <c r="L87" s="76"/>
    </row>
    <row r="88" spans="1:12" s="37" customFormat="1" ht="60.75" customHeight="1" x14ac:dyDescent="0.15">
      <c r="A88" s="86">
        <v>84</v>
      </c>
      <c r="B88" s="101">
        <f>IFERROR(VLOOKUP(C88,学会NO!$A$1:$B$136,2,FALSE),"")</f>
        <v>268</v>
      </c>
      <c r="C88" s="102" t="s">
        <v>211</v>
      </c>
      <c r="D88" s="103">
        <v>268204</v>
      </c>
      <c r="E88" s="104" t="s">
        <v>415</v>
      </c>
      <c r="F88" s="105" t="str">
        <f>IFERROR(VLOOKUP(E88,値一覧!$K$1:$L$15,2,FALSE),"")</f>
        <v>精神科専門療法</v>
      </c>
      <c r="G88" s="106" t="s">
        <v>872</v>
      </c>
      <c r="H88" s="95" t="s">
        <v>994</v>
      </c>
      <c r="I88" s="73"/>
      <c r="J88" s="74"/>
      <c r="K88" s="75"/>
      <c r="L88" s="76"/>
    </row>
    <row r="89" spans="1:12" s="37" customFormat="1" ht="66.75" customHeight="1" x14ac:dyDescent="0.15">
      <c r="A89" s="86">
        <v>85</v>
      </c>
      <c r="B89" s="101">
        <f>IFERROR(VLOOKUP(C89,学会NO!$A$1:$B$136,2,FALSE),"")</f>
        <v>268</v>
      </c>
      <c r="C89" s="102" t="s">
        <v>211</v>
      </c>
      <c r="D89" s="103">
        <v>268205</v>
      </c>
      <c r="E89" s="104" t="s">
        <v>421</v>
      </c>
      <c r="F89" s="105" t="str">
        <f>IFERROR(VLOOKUP(E89,値一覧!$K$1:$L$15,2,FALSE),"")</f>
        <v>医学管理等</v>
      </c>
      <c r="G89" s="106" t="s">
        <v>873</v>
      </c>
      <c r="H89" s="95" t="s">
        <v>994</v>
      </c>
      <c r="I89" s="73"/>
      <c r="J89" s="74"/>
      <c r="K89" s="75"/>
      <c r="L89" s="76"/>
    </row>
    <row r="90" spans="1:12" s="37" customFormat="1" ht="65.25" customHeight="1" x14ac:dyDescent="0.15">
      <c r="A90" s="86">
        <v>86</v>
      </c>
      <c r="B90" s="101">
        <f>IFERROR(VLOOKUP(C90,学会NO!$A$1:$B$136,2,FALSE),"")</f>
        <v>272</v>
      </c>
      <c r="C90" s="102" t="s">
        <v>213</v>
      </c>
      <c r="D90" s="103">
        <v>272201</v>
      </c>
      <c r="E90" s="104" t="s">
        <v>423</v>
      </c>
      <c r="F90" s="105" t="str">
        <f>IFERROR(VLOOKUP(E90,値一覧!$K$1:$L$15,2,FALSE),"")</f>
        <v>リハビリテーション</v>
      </c>
      <c r="G90" s="106" t="s">
        <v>944</v>
      </c>
      <c r="H90" s="95" t="s">
        <v>994</v>
      </c>
      <c r="I90" s="73"/>
      <c r="J90" s="74"/>
      <c r="K90" s="75"/>
      <c r="L90" s="76"/>
    </row>
    <row r="91" spans="1:12" s="37" customFormat="1" ht="409.5" x14ac:dyDescent="0.15">
      <c r="A91" s="86">
        <v>87</v>
      </c>
      <c r="B91" s="101">
        <f>IFERROR(VLOOKUP(C91,学会NO!$A$1:$B$136,2,FALSE),"")</f>
        <v>273</v>
      </c>
      <c r="C91" s="102" t="s">
        <v>214</v>
      </c>
      <c r="D91" s="103">
        <v>273201</v>
      </c>
      <c r="E91" s="104" t="s">
        <v>399</v>
      </c>
      <c r="F91" s="105" t="str">
        <f>IFERROR(VLOOKUP(E91,値一覧!$K$1:$L$15,2,FALSE),"")</f>
        <v>検査</v>
      </c>
      <c r="G91" s="106" t="s">
        <v>501</v>
      </c>
      <c r="H91" s="95" t="s">
        <v>990</v>
      </c>
      <c r="I91" s="73" t="s">
        <v>995</v>
      </c>
      <c r="J91" s="74" t="s">
        <v>996</v>
      </c>
      <c r="K91" s="75" t="s">
        <v>997</v>
      </c>
      <c r="L91" s="76"/>
    </row>
    <row r="92" spans="1:12" s="37" customFormat="1" ht="76.5" customHeight="1" x14ac:dyDescent="0.15">
      <c r="A92" s="86">
        <v>88</v>
      </c>
      <c r="B92" s="101">
        <f>IFERROR(VLOOKUP(C92,学会NO!$A$1:$B$136,2,FALSE),"")</f>
        <v>273</v>
      </c>
      <c r="C92" s="102" t="s">
        <v>214</v>
      </c>
      <c r="D92" s="103">
        <v>273202</v>
      </c>
      <c r="E92" s="104" t="s">
        <v>479</v>
      </c>
      <c r="F92" s="105" t="str">
        <f>IFERROR(VLOOKUP(E92,値一覧!$K$1:$L$15,2,FALSE),"")</f>
        <v>画像診断</v>
      </c>
      <c r="G92" s="106" t="s">
        <v>945</v>
      </c>
      <c r="H92" s="95" t="s">
        <v>994</v>
      </c>
      <c r="I92" s="73"/>
      <c r="J92" s="74"/>
      <c r="K92" s="75"/>
      <c r="L92" s="76"/>
    </row>
    <row r="93" spans="1:12" s="37" customFormat="1" ht="81.75" customHeight="1" x14ac:dyDescent="0.15">
      <c r="A93" s="86">
        <v>89</v>
      </c>
      <c r="B93" s="101">
        <f>IFERROR(VLOOKUP(C93,学会NO!$A$1:$B$136,2,FALSE),"")</f>
        <v>275</v>
      </c>
      <c r="C93" s="102" t="s">
        <v>83</v>
      </c>
      <c r="D93" s="103">
        <v>275201</v>
      </c>
      <c r="E93" s="104" t="s">
        <v>415</v>
      </c>
      <c r="F93" s="105" t="str">
        <f>IFERROR(VLOOKUP(E93,値一覧!$K$1:$L$15,2,FALSE),"")</f>
        <v>精神科専門療法</v>
      </c>
      <c r="G93" s="106" t="s">
        <v>868</v>
      </c>
      <c r="H93" s="95" t="s">
        <v>994</v>
      </c>
      <c r="I93" s="73"/>
      <c r="J93" s="74"/>
      <c r="K93" s="75"/>
      <c r="L93" s="76"/>
    </row>
    <row r="94" spans="1:12" s="37" customFormat="1" ht="50.1" customHeight="1" x14ac:dyDescent="0.15">
      <c r="A94" s="86">
        <v>90</v>
      </c>
      <c r="B94" s="101">
        <f>IFERROR(VLOOKUP(C94,学会NO!$A$1:$B$136,2,FALSE),"")</f>
        <v>276</v>
      </c>
      <c r="C94" s="102" t="s">
        <v>216</v>
      </c>
      <c r="D94" s="103">
        <v>276201</v>
      </c>
      <c r="E94" s="104" t="s">
        <v>399</v>
      </c>
      <c r="F94" s="105" t="str">
        <f>IFERROR(VLOOKUP(E94,値一覧!$K$1:$L$15,2,FALSE),"")</f>
        <v>検査</v>
      </c>
      <c r="G94" s="106" t="s">
        <v>618</v>
      </c>
      <c r="H94" s="95" t="s">
        <v>990</v>
      </c>
      <c r="I94" s="73" t="s">
        <v>995</v>
      </c>
      <c r="J94" s="74"/>
      <c r="K94" s="75"/>
      <c r="L94" s="76" t="s">
        <v>1006</v>
      </c>
    </row>
    <row r="95" spans="1:12" s="37" customFormat="1" ht="50.1" customHeight="1" x14ac:dyDescent="0.15">
      <c r="A95" s="86">
        <v>91</v>
      </c>
      <c r="B95" s="101">
        <f>IFERROR(VLOOKUP(C95,学会NO!$A$1:$B$136,2,FALSE),"")</f>
        <v>276</v>
      </c>
      <c r="C95" s="102" t="s">
        <v>216</v>
      </c>
      <c r="D95" s="103">
        <v>276202</v>
      </c>
      <c r="E95" s="104" t="s">
        <v>422</v>
      </c>
      <c r="F95" s="105" t="str">
        <f>IFERROR(VLOOKUP(E95,値一覧!$K$1:$L$15,2,FALSE),"")</f>
        <v>処置</v>
      </c>
      <c r="G95" s="106" t="s">
        <v>619</v>
      </c>
      <c r="H95" s="95" t="s">
        <v>994</v>
      </c>
      <c r="I95" s="73"/>
      <c r="J95" s="74"/>
      <c r="K95" s="75"/>
      <c r="L95" s="76"/>
    </row>
    <row r="96" spans="1:12" s="37" customFormat="1" ht="50.1" customHeight="1" x14ac:dyDescent="0.15">
      <c r="A96" s="86">
        <v>92</v>
      </c>
      <c r="B96" s="101">
        <f>IFERROR(VLOOKUP(C96,学会NO!$A$1:$B$136,2,FALSE),"")</f>
        <v>276</v>
      </c>
      <c r="C96" s="102" t="s">
        <v>216</v>
      </c>
      <c r="D96" s="103">
        <v>276203</v>
      </c>
      <c r="E96" s="104" t="s">
        <v>422</v>
      </c>
      <c r="F96" s="105" t="str">
        <f>IFERROR(VLOOKUP(E96,値一覧!$K$1:$L$15,2,FALSE),"")</f>
        <v>処置</v>
      </c>
      <c r="G96" s="106" t="s">
        <v>620</v>
      </c>
      <c r="H96" s="95" t="s">
        <v>994</v>
      </c>
      <c r="I96" s="73"/>
      <c r="J96" s="74"/>
      <c r="K96" s="75"/>
      <c r="L96" s="76"/>
    </row>
    <row r="97" spans="1:12" s="37" customFormat="1" ht="66.75" customHeight="1" x14ac:dyDescent="0.15">
      <c r="A97" s="86">
        <v>93</v>
      </c>
      <c r="B97" s="101">
        <f>IFERROR(VLOOKUP(C97,学会NO!$A$1:$B$136,2,FALSE),"")</f>
        <v>277</v>
      </c>
      <c r="C97" s="102" t="s">
        <v>217</v>
      </c>
      <c r="D97" s="103">
        <v>277201</v>
      </c>
      <c r="E97" s="104" t="s">
        <v>421</v>
      </c>
      <c r="F97" s="105" t="str">
        <f>IFERROR(VLOOKUP(E97,値一覧!$K$1:$L$15,2,FALSE),"")</f>
        <v>医学管理等</v>
      </c>
      <c r="G97" s="106" t="s">
        <v>621</v>
      </c>
      <c r="H97" s="95" t="s">
        <v>994</v>
      </c>
      <c r="I97" s="73"/>
      <c r="J97" s="74"/>
      <c r="K97" s="75"/>
      <c r="L97" s="76"/>
    </row>
    <row r="98" spans="1:12" s="37" customFormat="1" ht="99" x14ac:dyDescent="0.15">
      <c r="A98" s="86">
        <v>94</v>
      </c>
      <c r="B98" s="101">
        <f>IFERROR(VLOOKUP(C98,学会NO!$A$1:$B$136,2,FALSE),"")</f>
        <v>278</v>
      </c>
      <c r="C98" s="102" t="s">
        <v>110</v>
      </c>
      <c r="D98" s="103">
        <v>278201</v>
      </c>
      <c r="E98" s="104" t="s">
        <v>399</v>
      </c>
      <c r="F98" s="105" t="str">
        <f>IFERROR(VLOOKUP(E98,値一覧!$K$1:$L$15,2,FALSE),"")</f>
        <v>検査</v>
      </c>
      <c r="G98" s="106" t="s">
        <v>754</v>
      </c>
      <c r="H98" s="95" t="s">
        <v>990</v>
      </c>
      <c r="I98" s="73" t="s">
        <v>995</v>
      </c>
      <c r="J98" s="74" t="s">
        <v>1207</v>
      </c>
      <c r="K98" s="75" t="s">
        <v>1208</v>
      </c>
      <c r="L98" s="76" t="s">
        <v>1209</v>
      </c>
    </row>
    <row r="99" spans="1:12" s="37" customFormat="1" ht="138.75" customHeight="1" x14ac:dyDescent="0.15">
      <c r="A99" s="86">
        <v>95</v>
      </c>
      <c r="B99" s="101">
        <f>IFERROR(VLOOKUP(C99,学会NO!$A$1:$B$136,2,FALSE),"")</f>
        <v>278</v>
      </c>
      <c r="C99" s="102" t="s">
        <v>110</v>
      </c>
      <c r="D99" s="103">
        <v>278202</v>
      </c>
      <c r="E99" s="104" t="s">
        <v>399</v>
      </c>
      <c r="F99" s="105" t="str">
        <f>IFERROR(VLOOKUP(E99,値一覧!$K$1:$L$15,2,FALSE),"")</f>
        <v>検査</v>
      </c>
      <c r="G99" s="106" t="s">
        <v>755</v>
      </c>
      <c r="H99" s="95" t="s">
        <v>990</v>
      </c>
      <c r="I99" s="73" t="s">
        <v>995</v>
      </c>
      <c r="J99" s="74" t="s">
        <v>1210</v>
      </c>
      <c r="K99" s="75" t="s">
        <v>1211</v>
      </c>
      <c r="L99" s="76" t="s">
        <v>1212</v>
      </c>
    </row>
    <row r="100" spans="1:12" s="37" customFormat="1" ht="50.1" customHeight="1" x14ac:dyDescent="0.15">
      <c r="A100" s="86">
        <v>96</v>
      </c>
      <c r="B100" s="101">
        <f>IFERROR(VLOOKUP(C100,学会NO!$A$1:$B$136,2,FALSE),"")</f>
        <v>279</v>
      </c>
      <c r="C100" s="102" t="s">
        <v>218</v>
      </c>
      <c r="D100" s="103">
        <v>279201</v>
      </c>
      <c r="E100" s="104" t="s">
        <v>399</v>
      </c>
      <c r="F100" s="105" t="str">
        <f>IFERROR(VLOOKUP(E100,値一覧!$K$1:$L$15,2,FALSE),"")</f>
        <v>検査</v>
      </c>
      <c r="G100" s="106" t="s">
        <v>796</v>
      </c>
      <c r="H100" s="95" t="s">
        <v>397</v>
      </c>
      <c r="I100" s="73"/>
      <c r="J100" s="74"/>
      <c r="K100" s="75"/>
      <c r="L100" s="76"/>
    </row>
    <row r="101" spans="1:12" s="37" customFormat="1" ht="50.1" customHeight="1" x14ac:dyDescent="0.15">
      <c r="A101" s="86">
        <v>97</v>
      </c>
      <c r="B101" s="101">
        <f>IFERROR(VLOOKUP(C101,学会NO!$A$1:$B$136,2,FALSE),"")</f>
        <v>279</v>
      </c>
      <c r="C101" s="102" t="s">
        <v>218</v>
      </c>
      <c r="D101" s="103">
        <v>279202</v>
      </c>
      <c r="E101" s="104" t="s">
        <v>399</v>
      </c>
      <c r="F101" s="105" t="str">
        <f>IFERROR(VLOOKUP(E101,値一覧!$K$1:$L$15,2,FALSE),"")</f>
        <v>検査</v>
      </c>
      <c r="G101" s="106" t="s">
        <v>797</v>
      </c>
      <c r="H101" s="95" t="s">
        <v>397</v>
      </c>
      <c r="I101" s="73"/>
      <c r="J101" s="74"/>
      <c r="K101" s="75"/>
      <c r="L101" s="76"/>
    </row>
    <row r="102" spans="1:12" s="37" customFormat="1" ht="50.1" customHeight="1" x14ac:dyDescent="0.15">
      <c r="A102" s="86">
        <v>98</v>
      </c>
      <c r="B102" s="101">
        <f>IFERROR(VLOOKUP(C102,学会NO!$A$1:$B$136,2,FALSE),"")</f>
        <v>284</v>
      </c>
      <c r="C102" s="102" t="s">
        <v>222</v>
      </c>
      <c r="D102" s="103">
        <v>284201</v>
      </c>
      <c r="E102" s="104" t="s">
        <v>415</v>
      </c>
      <c r="F102" s="105" t="str">
        <f>IFERROR(VLOOKUP(E102,値一覧!$K$1:$L$15,2,FALSE),"")</f>
        <v>精神科専門療法</v>
      </c>
      <c r="G102" s="106" t="s">
        <v>622</v>
      </c>
      <c r="H102" s="95" t="s">
        <v>397</v>
      </c>
      <c r="I102" s="73"/>
      <c r="J102" s="74"/>
      <c r="K102" s="75"/>
      <c r="L102" s="76"/>
    </row>
    <row r="103" spans="1:12" s="37" customFormat="1" ht="50.1" customHeight="1" x14ac:dyDescent="0.15">
      <c r="A103" s="86">
        <v>99</v>
      </c>
      <c r="B103" s="101">
        <f>IFERROR(VLOOKUP(C103,学会NO!$A$1:$B$136,2,FALSE),"")</f>
        <v>284</v>
      </c>
      <c r="C103" s="102" t="s">
        <v>222</v>
      </c>
      <c r="D103" s="103">
        <v>284202</v>
      </c>
      <c r="E103" s="104" t="s">
        <v>415</v>
      </c>
      <c r="F103" s="105" t="str">
        <f>IFERROR(VLOOKUP(E103,値一覧!$K$1:$L$15,2,FALSE),"")</f>
        <v>精神科専門療法</v>
      </c>
      <c r="G103" s="106" t="s">
        <v>623</v>
      </c>
      <c r="H103" s="95" t="s">
        <v>397</v>
      </c>
      <c r="I103" s="73"/>
      <c r="J103" s="74"/>
      <c r="K103" s="75"/>
      <c r="L103" s="76"/>
    </row>
    <row r="104" spans="1:12" s="37" customFormat="1" ht="50.1" customHeight="1" x14ac:dyDescent="0.15">
      <c r="A104" s="86">
        <v>100</v>
      </c>
      <c r="B104" s="101">
        <f>IFERROR(VLOOKUP(C104,学会NO!$A$1:$B$136,2,FALSE),"")</f>
        <v>284</v>
      </c>
      <c r="C104" s="102" t="s">
        <v>222</v>
      </c>
      <c r="D104" s="103">
        <v>284203</v>
      </c>
      <c r="E104" s="104" t="s">
        <v>415</v>
      </c>
      <c r="F104" s="105" t="str">
        <f>IFERROR(VLOOKUP(E104,値一覧!$K$1:$L$15,2,FALSE),"")</f>
        <v>精神科専門療法</v>
      </c>
      <c r="G104" s="106" t="s">
        <v>624</v>
      </c>
      <c r="H104" s="95" t="s">
        <v>397</v>
      </c>
      <c r="I104" s="73"/>
      <c r="J104" s="74"/>
      <c r="K104" s="75"/>
      <c r="L104" s="76"/>
    </row>
    <row r="105" spans="1:12" s="37" customFormat="1" ht="62.25" customHeight="1" x14ac:dyDescent="0.15">
      <c r="A105" s="86">
        <v>101</v>
      </c>
      <c r="B105" s="101">
        <f>IFERROR(VLOOKUP(C105,学会NO!$A$1:$B$136,2,FALSE),"")</f>
        <v>284</v>
      </c>
      <c r="C105" s="102" t="s">
        <v>222</v>
      </c>
      <c r="D105" s="103">
        <v>284204</v>
      </c>
      <c r="E105" s="104" t="s">
        <v>415</v>
      </c>
      <c r="F105" s="105" t="str">
        <f>IFERROR(VLOOKUP(E105,値一覧!$K$1:$L$15,2,FALSE),"")</f>
        <v>精神科専門療法</v>
      </c>
      <c r="G105" s="106" t="s">
        <v>625</v>
      </c>
      <c r="H105" s="95" t="s">
        <v>397</v>
      </c>
      <c r="I105" s="73"/>
      <c r="J105" s="74"/>
      <c r="K105" s="75"/>
      <c r="L105" s="76"/>
    </row>
    <row r="106" spans="1:12" s="37" customFormat="1" ht="50.1" customHeight="1" x14ac:dyDescent="0.15">
      <c r="A106" s="86">
        <v>102</v>
      </c>
      <c r="B106" s="101">
        <f>IFERROR(VLOOKUP(C106,学会NO!$A$1:$B$136,2,FALSE),"")</f>
        <v>284</v>
      </c>
      <c r="C106" s="102" t="s">
        <v>222</v>
      </c>
      <c r="D106" s="103">
        <v>284205</v>
      </c>
      <c r="E106" s="104" t="s">
        <v>415</v>
      </c>
      <c r="F106" s="105" t="str">
        <f>IFERROR(VLOOKUP(E106,値一覧!$K$1:$L$15,2,FALSE),"")</f>
        <v>精神科専門療法</v>
      </c>
      <c r="G106" s="106" t="s">
        <v>626</v>
      </c>
      <c r="H106" s="95" t="s">
        <v>397</v>
      </c>
      <c r="I106" s="73"/>
      <c r="J106" s="74"/>
      <c r="K106" s="75"/>
      <c r="L106" s="76"/>
    </row>
    <row r="107" spans="1:12" s="37" customFormat="1" ht="50.1" customHeight="1" x14ac:dyDescent="0.15">
      <c r="A107" s="86">
        <v>103</v>
      </c>
      <c r="B107" s="101">
        <f>IFERROR(VLOOKUP(C107,学会NO!$A$1:$B$136,2,FALSE),"")</f>
        <v>284</v>
      </c>
      <c r="C107" s="102" t="s">
        <v>222</v>
      </c>
      <c r="D107" s="103">
        <v>284206</v>
      </c>
      <c r="E107" s="104" t="s">
        <v>415</v>
      </c>
      <c r="F107" s="105" t="str">
        <f>IFERROR(VLOOKUP(E107,値一覧!$K$1:$L$15,2,FALSE),"")</f>
        <v>精神科専門療法</v>
      </c>
      <c r="G107" s="106" t="s">
        <v>627</v>
      </c>
      <c r="H107" s="95" t="s">
        <v>397</v>
      </c>
      <c r="I107" s="73"/>
      <c r="J107" s="74"/>
      <c r="K107" s="75"/>
      <c r="L107" s="76"/>
    </row>
    <row r="108" spans="1:12" s="37" customFormat="1" ht="50.1" customHeight="1" x14ac:dyDescent="0.15">
      <c r="A108" s="86">
        <v>104</v>
      </c>
      <c r="B108" s="101">
        <f>IFERROR(VLOOKUP(C108,学会NO!$A$1:$B$136,2,FALSE),"")</f>
        <v>284</v>
      </c>
      <c r="C108" s="102" t="s">
        <v>222</v>
      </c>
      <c r="D108" s="103">
        <v>284207</v>
      </c>
      <c r="E108" s="104" t="s">
        <v>415</v>
      </c>
      <c r="F108" s="105" t="str">
        <f>IFERROR(VLOOKUP(E108,値一覧!$K$1:$L$15,2,FALSE),"")</f>
        <v>精神科専門療法</v>
      </c>
      <c r="G108" s="106" t="s">
        <v>948</v>
      </c>
      <c r="H108" s="95" t="s">
        <v>397</v>
      </c>
      <c r="I108" s="73"/>
      <c r="J108" s="74"/>
      <c r="K108" s="75"/>
      <c r="L108" s="76"/>
    </row>
    <row r="109" spans="1:12" s="37" customFormat="1" ht="50.1" customHeight="1" x14ac:dyDescent="0.15">
      <c r="A109" s="86">
        <v>105</v>
      </c>
      <c r="B109" s="101">
        <f>IFERROR(VLOOKUP(C109,学会NO!$A$1:$B$136,2,FALSE),"")</f>
        <v>284</v>
      </c>
      <c r="C109" s="102" t="s">
        <v>222</v>
      </c>
      <c r="D109" s="103">
        <v>284208</v>
      </c>
      <c r="E109" s="104" t="s">
        <v>415</v>
      </c>
      <c r="F109" s="105" t="str">
        <f>IFERROR(VLOOKUP(E109,値一覧!$K$1:$L$15,2,FALSE),"")</f>
        <v>精神科専門療法</v>
      </c>
      <c r="G109" s="106" t="s">
        <v>628</v>
      </c>
      <c r="H109" s="95" t="s">
        <v>397</v>
      </c>
      <c r="I109" s="73"/>
      <c r="J109" s="74"/>
      <c r="K109" s="75"/>
      <c r="L109" s="76"/>
    </row>
    <row r="110" spans="1:12" s="37" customFormat="1" ht="50.1" customHeight="1" x14ac:dyDescent="0.15">
      <c r="A110" s="86">
        <v>106</v>
      </c>
      <c r="B110" s="101">
        <f>IFERROR(VLOOKUP(C110,学会NO!$A$1:$B$136,2,FALSE),"")</f>
        <v>284</v>
      </c>
      <c r="C110" s="102" t="s">
        <v>222</v>
      </c>
      <c r="D110" s="103">
        <v>284209</v>
      </c>
      <c r="E110" s="104" t="s">
        <v>415</v>
      </c>
      <c r="F110" s="105" t="str">
        <f>IFERROR(VLOOKUP(E110,値一覧!$K$1:$L$15,2,FALSE),"")</f>
        <v>精神科専門療法</v>
      </c>
      <c r="G110" s="106" t="s">
        <v>629</v>
      </c>
      <c r="H110" s="95" t="s">
        <v>397</v>
      </c>
      <c r="I110" s="73"/>
      <c r="J110" s="74"/>
      <c r="K110" s="75"/>
      <c r="L110" s="76"/>
    </row>
    <row r="111" spans="1:12" s="37" customFormat="1" ht="50.1" customHeight="1" x14ac:dyDescent="0.15">
      <c r="A111" s="86">
        <v>107</v>
      </c>
      <c r="B111" s="101">
        <f>IFERROR(VLOOKUP(C111,学会NO!$A$1:$B$136,2,FALSE),"")</f>
        <v>284</v>
      </c>
      <c r="C111" s="102" t="s">
        <v>222</v>
      </c>
      <c r="D111" s="103">
        <v>284210</v>
      </c>
      <c r="E111" s="104" t="s">
        <v>415</v>
      </c>
      <c r="F111" s="105" t="str">
        <f>IFERROR(VLOOKUP(E111,値一覧!$K$1:$L$15,2,FALSE),"")</f>
        <v>精神科専門療法</v>
      </c>
      <c r="G111" s="106" t="s">
        <v>630</v>
      </c>
      <c r="H111" s="95" t="s">
        <v>397</v>
      </c>
      <c r="I111" s="73"/>
      <c r="J111" s="74"/>
      <c r="K111" s="75"/>
      <c r="L111" s="76"/>
    </row>
    <row r="112" spans="1:12" s="37" customFormat="1" ht="50.1" customHeight="1" x14ac:dyDescent="0.15">
      <c r="A112" s="86">
        <v>108</v>
      </c>
      <c r="B112" s="101">
        <f>IFERROR(VLOOKUP(C112,学会NO!$A$1:$B$136,2,FALSE),"")</f>
        <v>284</v>
      </c>
      <c r="C112" s="102" t="s">
        <v>222</v>
      </c>
      <c r="D112" s="103">
        <v>284211</v>
      </c>
      <c r="E112" s="104" t="s">
        <v>415</v>
      </c>
      <c r="F112" s="105" t="str">
        <f>IFERROR(VLOOKUP(E112,値一覧!$K$1:$L$15,2,FALSE),"")</f>
        <v>精神科専門療法</v>
      </c>
      <c r="G112" s="106" t="s">
        <v>631</v>
      </c>
      <c r="H112" s="95" t="s">
        <v>397</v>
      </c>
      <c r="I112" s="73"/>
      <c r="J112" s="74"/>
      <c r="K112" s="75"/>
      <c r="L112" s="76"/>
    </row>
    <row r="113" spans="1:12" s="37" customFormat="1" ht="50.1" customHeight="1" x14ac:dyDescent="0.15">
      <c r="A113" s="86">
        <v>109</v>
      </c>
      <c r="B113" s="101">
        <f>IFERROR(VLOOKUP(C113,学会NO!$A$1:$B$136,2,FALSE),"")</f>
        <v>284</v>
      </c>
      <c r="C113" s="102" t="s">
        <v>222</v>
      </c>
      <c r="D113" s="103">
        <v>284212</v>
      </c>
      <c r="E113" s="104" t="s">
        <v>415</v>
      </c>
      <c r="F113" s="105" t="str">
        <f>IFERROR(VLOOKUP(E113,値一覧!$K$1:$L$15,2,FALSE),"")</f>
        <v>精神科専門療法</v>
      </c>
      <c r="G113" s="106" t="s">
        <v>632</v>
      </c>
      <c r="H113" s="95" t="s">
        <v>397</v>
      </c>
      <c r="I113" s="73"/>
      <c r="J113" s="74"/>
      <c r="K113" s="75"/>
      <c r="L113" s="76"/>
    </row>
    <row r="114" spans="1:12" s="37" customFormat="1" ht="50.1" customHeight="1" x14ac:dyDescent="0.15">
      <c r="A114" s="86">
        <v>110</v>
      </c>
      <c r="B114" s="101">
        <f>IFERROR(VLOOKUP(C114,学会NO!$A$1:$B$136,2,FALSE),"")</f>
        <v>284</v>
      </c>
      <c r="C114" s="102" t="s">
        <v>222</v>
      </c>
      <c r="D114" s="103">
        <v>284213</v>
      </c>
      <c r="E114" s="104" t="s">
        <v>415</v>
      </c>
      <c r="F114" s="105" t="str">
        <f>IFERROR(VLOOKUP(E114,値一覧!$K$1:$L$15,2,FALSE),"")</f>
        <v>精神科専門療法</v>
      </c>
      <c r="G114" s="106" t="s">
        <v>633</v>
      </c>
      <c r="H114" s="95" t="s">
        <v>397</v>
      </c>
      <c r="I114" s="73"/>
      <c r="J114" s="74"/>
      <c r="K114" s="75"/>
      <c r="L114" s="76"/>
    </row>
    <row r="115" spans="1:12" s="37" customFormat="1" ht="50.1" customHeight="1" x14ac:dyDescent="0.15">
      <c r="A115" s="86">
        <v>111</v>
      </c>
      <c r="B115" s="101">
        <f>IFERROR(VLOOKUP(C115,学会NO!$A$1:$B$136,2,FALSE),"")</f>
        <v>284</v>
      </c>
      <c r="C115" s="102" t="s">
        <v>222</v>
      </c>
      <c r="D115" s="103">
        <v>284214</v>
      </c>
      <c r="E115" s="104" t="s">
        <v>415</v>
      </c>
      <c r="F115" s="105" t="str">
        <f>IFERROR(VLOOKUP(E115,値一覧!$K$1:$L$15,2,FALSE),"")</f>
        <v>精神科専門療法</v>
      </c>
      <c r="G115" s="106" t="s">
        <v>634</v>
      </c>
      <c r="H115" s="95" t="s">
        <v>397</v>
      </c>
      <c r="I115" s="73"/>
      <c r="J115" s="74"/>
      <c r="K115" s="75"/>
      <c r="L115" s="76"/>
    </row>
    <row r="116" spans="1:12" s="37" customFormat="1" ht="50.1" customHeight="1" x14ac:dyDescent="0.15">
      <c r="A116" s="86">
        <v>112</v>
      </c>
      <c r="B116" s="101">
        <f>IFERROR(VLOOKUP(C116,学会NO!$A$1:$B$136,2,FALSE),"")</f>
        <v>284</v>
      </c>
      <c r="C116" s="102" t="s">
        <v>222</v>
      </c>
      <c r="D116" s="103">
        <v>284215</v>
      </c>
      <c r="E116" s="104" t="s">
        <v>415</v>
      </c>
      <c r="F116" s="105" t="str">
        <f>IFERROR(VLOOKUP(E116,値一覧!$K$1:$L$15,2,FALSE),"")</f>
        <v>精神科専門療法</v>
      </c>
      <c r="G116" s="106" t="s">
        <v>635</v>
      </c>
      <c r="H116" s="95" t="s">
        <v>397</v>
      </c>
      <c r="I116" s="73"/>
      <c r="J116" s="74"/>
      <c r="K116" s="75"/>
      <c r="L116" s="76"/>
    </row>
    <row r="117" spans="1:12" s="37" customFormat="1" ht="50.1" customHeight="1" x14ac:dyDescent="0.15">
      <c r="A117" s="86">
        <v>113</v>
      </c>
      <c r="B117" s="101">
        <f>IFERROR(VLOOKUP(C117,学会NO!$A$1:$B$136,2,FALSE),"")</f>
        <v>284</v>
      </c>
      <c r="C117" s="102" t="s">
        <v>222</v>
      </c>
      <c r="D117" s="103">
        <v>284216</v>
      </c>
      <c r="E117" s="104" t="s">
        <v>415</v>
      </c>
      <c r="F117" s="105" t="str">
        <f>IFERROR(VLOOKUP(E117,値一覧!$K$1:$L$15,2,FALSE),"")</f>
        <v>精神科専門療法</v>
      </c>
      <c r="G117" s="106" t="s">
        <v>636</v>
      </c>
      <c r="H117" s="95" t="s">
        <v>397</v>
      </c>
      <c r="I117" s="73"/>
      <c r="J117" s="74"/>
      <c r="K117" s="75"/>
      <c r="L117" s="76"/>
    </row>
    <row r="118" spans="1:12" s="37" customFormat="1" ht="50.1" customHeight="1" x14ac:dyDescent="0.15">
      <c r="A118" s="86">
        <v>114</v>
      </c>
      <c r="B118" s="101">
        <f>IFERROR(VLOOKUP(C118,学会NO!$A$1:$B$136,2,FALSE),"")</f>
        <v>284</v>
      </c>
      <c r="C118" s="102" t="s">
        <v>222</v>
      </c>
      <c r="D118" s="103">
        <v>284217</v>
      </c>
      <c r="E118" s="104" t="s">
        <v>423</v>
      </c>
      <c r="F118" s="105" t="str">
        <f>IFERROR(VLOOKUP(E118,値一覧!$K$1:$L$15,2,FALSE),"")</f>
        <v>リハビリテーション</v>
      </c>
      <c r="G118" s="106" t="s">
        <v>637</v>
      </c>
      <c r="H118" s="95" t="s">
        <v>397</v>
      </c>
      <c r="I118" s="73"/>
      <c r="J118" s="74"/>
      <c r="K118" s="75"/>
      <c r="L118" s="76"/>
    </row>
    <row r="119" spans="1:12" s="37" customFormat="1" ht="50.1" customHeight="1" x14ac:dyDescent="0.15">
      <c r="A119" s="86">
        <v>115</v>
      </c>
      <c r="B119" s="101">
        <f>IFERROR(VLOOKUP(C119,学会NO!$A$1:$B$136,2,FALSE),"")</f>
        <v>284</v>
      </c>
      <c r="C119" s="102" t="s">
        <v>222</v>
      </c>
      <c r="D119" s="103">
        <v>284218</v>
      </c>
      <c r="E119" s="104" t="s">
        <v>423</v>
      </c>
      <c r="F119" s="105" t="str">
        <f>IFERROR(VLOOKUP(E119,値一覧!$K$1:$L$15,2,FALSE),"")</f>
        <v>リハビリテーション</v>
      </c>
      <c r="G119" s="106" t="s">
        <v>638</v>
      </c>
      <c r="H119" s="95" t="s">
        <v>397</v>
      </c>
      <c r="I119" s="73"/>
      <c r="J119" s="74"/>
      <c r="K119" s="75"/>
      <c r="L119" s="76"/>
    </row>
    <row r="120" spans="1:12" s="37" customFormat="1" ht="50.1" customHeight="1" x14ac:dyDescent="0.15">
      <c r="A120" s="86">
        <v>116</v>
      </c>
      <c r="B120" s="101">
        <f>IFERROR(VLOOKUP(C120,学会NO!$A$1:$B$136,2,FALSE),"")</f>
        <v>284</v>
      </c>
      <c r="C120" s="102" t="s">
        <v>222</v>
      </c>
      <c r="D120" s="103">
        <v>284219</v>
      </c>
      <c r="E120" s="104" t="s">
        <v>415</v>
      </c>
      <c r="F120" s="105" t="str">
        <f>IFERROR(VLOOKUP(E120,値一覧!$K$1:$L$15,2,FALSE),"")</f>
        <v>精神科専門療法</v>
      </c>
      <c r="G120" s="106" t="s">
        <v>639</v>
      </c>
      <c r="H120" s="95" t="s">
        <v>397</v>
      </c>
      <c r="I120" s="73"/>
      <c r="J120" s="74"/>
      <c r="K120" s="75"/>
      <c r="L120" s="76"/>
    </row>
    <row r="121" spans="1:12" s="37" customFormat="1" ht="50.1" customHeight="1" x14ac:dyDescent="0.15">
      <c r="A121" s="86">
        <v>117</v>
      </c>
      <c r="B121" s="101">
        <f>IFERROR(VLOOKUP(C121,学会NO!$A$1:$B$136,2,FALSE),"")</f>
        <v>285</v>
      </c>
      <c r="C121" s="102" t="s">
        <v>88</v>
      </c>
      <c r="D121" s="103">
        <v>285201</v>
      </c>
      <c r="E121" s="104" t="s">
        <v>415</v>
      </c>
      <c r="F121" s="105" t="str">
        <f>IFERROR(VLOOKUP(E121,値一覧!$K$1:$L$15,2,FALSE),"")</f>
        <v>精神科専門療法</v>
      </c>
      <c r="G121" s="106" t="s">
        <v>507</v>
      </c>
      <c r="H121" s="95" t="s">
        <v>994</v>
      </c>
      <c r="I121" s="73"/>
      <c r="J121" s="74"/>
      <c r="K121" s="75"/>
      <c r="L121" s="76"/>
    </row>
    <row r="122" spans="1:12" s="37" customFormat="1" ht="50.1" customHeight="1" x14ac:dyDescent="0.15">
      <c r="A122" s="86">
        <v>118</v>
      </c>
      <c r="B122" s="101">
        <f>IFERROR(VLOOKUP(C122,学会NO!$A$1:$B$136,2,FALSE),"")</f>
        <v>285</v>
      </c>
      <c r="C122" s="102" t="s">
        <v>88</v>
      </c>
      <c r="D122" s="103">
        <v>285202</v>
      </c>
      <c r="E122" s="104" t="s">
        <v>415</v>
      </c>
      <c r="F122" s="105" t="str">
        <f>IFERROR(VLOOKUP(E122,値一覧!$K$1:$L$15,2,FALSE),"")</f>
        <v>精神科専門療法</v>
      </c>
      <c r="G122" s="106" t="s">
        <v>935</v>
      </c>
      <c r="H122" s="95" t="s">
        <v>994</v>
      </c>
      <c r="I122" s="73"/>
      <c r="J122" s="74"/>
      <c r="K122" s="75"/>
      <c r="L122" s="76"/>
    </row>
    <row r="123" spans="1:12" s="37" customFormat="1" ht="50.1" customHeight="1" x14ac:dyDescent="0.15">
      <c r="A123" s="86">
        <v>119</v>
      </c>
      <c r="B123" s="101">
        <f>IFERROR(VLOOKUP(C123,学会NO!$A$1:$B$136,2,FALSE),"")</f>
        <v>285</v>
      </c>
      <c r="C123" s="102" t="s">
        <v>88</v>
      </c>
      <c r="D123" s="103">
        <v>285203</v>
      </c>
      <c r="E123" s="104" t="s">
        <v>415</v>
      </c>
      <c r="F123" s="105" t="str">
        <f>IFERROR(VLOOKUP(E123,値一覧!$K$1:$L$15,2,FALSE),"")</f>
        <v>精神科専門療法</v>
      </c>
      <c r="G123" s="106" t="s">
        <v>509</v>
      </c>
      <c r="H123" s="95" t="s">
        <v>994</v>
      </c>
      <c r="I123" s="73"/>
      <c r="J123" s="74"/>
      <c r="K123" s="75"/>
      <c r="L123" s="76"/>
    </row>
    <row r="124" spans="1:12" s="37" customFormat="1" ht="63.75" customHeight="1" x14ac:dyDescent="0.15">
      <c r="A124" s="86">
        <v>120</v>
      </c>
      <c r="B124" s="101">
        <f>IFERROR(VLOOKUP(C124,学会NO!$A$1:$B$136,2,FALSE),"")</f>
        <v>285</v>
      </c>
      <c r="C124" s="102" t="s">
        <v>88</v>
      </c>
      <c r="D124" s="103">
        <v>285204</v>
      </c>
      <c r="E124" s="104" t="s">
        <v>415</v>
      </c>
      <c r="F124" s="105" t="str">
        <f>IFERROR(VLOOKUP(E124,値一覧!$K$1:$L$15,2,FALSE),"")</f>
        <v>精神科専門療法</v>
      </c>
      <c r="G124" s="106" t="s">
        <v>510</v>
      </c>
      <c r="H124" s="95" t="s">
        <v>994</v>
      </c>
      <c r="I124" s="73"/>
      <c r="J124" s="74"/>
      <c r="K124" s="75"/>
      <c r="L124" s="76"/>
    </row>
    <row r="125" spans="1:12" s="37" customFormat="1" ht="50.1" customHeight="1" x14ac:dyDescent="0.15">
      <c r="A125" s="86">
        <v>121</v>
      </c>
      <c r="B125" s="101">
        <f>IFERROR(VLOOKUP(C125,学会NO!$A$1:$B$136,2,FALSE),"")</f>
        <v>285</v>
      </c>
      <c r="C125" s="102" t="s">
        <v>88</v>
      </c>
      <c r="D125" s="103">
        <v>285205</v>
      </c>
      <c r="E125" s="104" t="s">
        <v>415</v>
      </c>
      <c r="F125" s="105" t="str">
        <f>IFERROR(VLOOKUP(E125,値一覧!$K$1:$L$15,2,FALSE),"")</f>
        <v>精神科専門療法</v>
      </c>
      <c r="G125" s="106" t="s">
        <v>511</v>
      </c>
      <c r="H125" s="95" t="s">
        <v>994</v>
      </c>
      <c r="I125" s="73"/>
      <c r="J125" s="74"/>
      <c r="K125" s="75"/>
      <c r="L125" s="76"/>
    </row>
    <row r="126" spans="1:12" s="37" customFormat="1" ht="50.1" customHeight="1" x14ac:dyDescent="0.15">
      <c r="A126" s="86">
        <v>122</v>
      </c>
      <c r="B126" s="101">
        <f>IFERROR(VLOOKUP(C126,学会NO!$A$1:$B$136,2,FALSE),"")</f>
        <v>285</v>
      </c>
      <c r="C126" s="102" t="s">
        <v>88</v>
      </c>
      <c r="D126" s="103">
        <v>285206</v>
      </c>
      <c r="E126" s="104" t="s">
        <v>421</v>
      </c>
      <c r="F126" s="105" t="str">
        <f>IFERROR(VLOOKUP(E126,値一覧!$K$1:$L$15,2,FALSE),"")</f>
        <v>医学管理等</v>
      </c>
      <c r="G126" s="106" t="s">
        <v>512</v>
      </c>
      <c r="H126" s="95" t="s">
        <v>994</v>
      </c>
      <c r="I126" s="73"/>
      <c r="J126" s="74"/>
      <c r="K126" s="75"/>
      <c r="L126" s="76"/>
    </row>
    <row r="127" spans="1:12" s="37" customFormat="1" ht="50.1" customHeight="1" x14ac:dyDescent="0.15">
      <c r="A127" s="86">
        <v>123</v>
      </c>
      <c r="B127" s="101">
        <f>IFERROR(VLOOKUP(C127,学会NO!$A$1:$B$136,2,FALSE),"")</f>
        <v>285</v>
      </c>
      <c r="C127" s="102" t="s">
        <v>88</v>
      </c>
      <c r="D127" s="103">
        <v>285207</v>
      </c>
      <c r="E127" s="104" t="s">
        <v>415</v>
      </c>
      <c r="F127" s="105" t="str">
        <f>IFERROR(VLOOKUP(E127,値一覧!$K$1:$L$15,2,FALSE),"")</f>
        <v>精神科専門療法</v>
      </c>
      <c r="G127" s="106" t="s">
        <v>515</v>
      </c>
      <c r="H127" s="95" t="s">
        <v>994</v>
      </c>
      <c r="I127" s="73"/>
      <c r="J127" s="74"/>
      <c r="K127" s="75"/>
      <c r="L127" s="76"/>
    </row>
    <row r="128" spans="1:12" s="37" customFormat="1" ht="50.1" customHeight="1" x14ac:dyDescent="0.15">
      <c r="A128" s="86">
        <v>124</v>
      </c>
      <c r="B128" s="101">
        <f>IFERROR(VLOOKUP(C128,学会NO!$A$1:$B$136,2,FALSE),"")</f>
        <v>285</v>
      </c>
      <c r="C128" s="102" t="s">
        <v>88</v>
      </c>
      <c r="D128" s="103">
        <v>285208</v>
      </c>
      <c r="E128" s="104" t="s">
        <v>415</v>
      </c>
      <c r="F128" s="105" t="str">
        <f>IFERROR(VLOOKUP(E128,値一覧!$K$1:$L$15,2,FALSE),"")</f>
        <v>精神科専門療法</v>
      </c>
      <c r="G128" s="106" t="s">
        <v>516</v>
      </c>
      <c r="H128" s="95" t="s">
        <v>994</v>
      </c>
      <c r="I128" s="73"/>
      <c r="J128" s="74"/>
      <c r="K128" s="75"/>
      <c r="L128" s="76"/>
    </row>
    <row r="129" spans="1:12" s="37" customFormat="1" ht="50.1" customHeight="1" x14ac:dyDescent="0.15">
      <c r="A129" s="86">
        <v>125</v>
      </c>
      <c r="B129" s="101">
        <f>IFERROR(VLOOKUP(C129,学会NO!$A$1:$B$136,2,FALSE),"")</f>
        <v>285</v>
      </c>
      <c r="C129" s="102" t="s">
        <v>88</v>
      </c>
      <c r="D129" s="103">
        <v>285209</v>
      </c>
      <c r="E129" s="104" t="s">
        <v>415</v>
      </c>
      <c r="F129" s="105" t="str">
        <f>IFERROR(VLOOKUP(E129,値一覧!$K$1:$L$15,2,FALSE),"")</f>
        <v>精神科専門療法</v>
      </c>
      <c r="G129" s="106" t="s">
        <v>517</v>
      </c>
      <c r="H129" s="95" t="s">
        <v>994</v>
      </c>
      <c r="I129" s="73"/>
      <c r="J129" s="74"/>
      <c r="K129" s="75"/>
      <c r="L129" s="76"/>
    </row>
    <row r="130" spans="1:12" s="37" customFormat="1" ht="50.1" customHeight="1" x14ac:dyDescent="0.15">
      <c r="A130" s="86">
        <v>126</v>
      </c>
      <c r="B130" s="101">
        <f>IFERROR(VLOOKUP(C130,学会NO!$A$1:$B$136,2,FALSE),"")</f>
        <v>285</v>
      </c>
      <c r="C130" s="102" t="s">
        <v>88</v>
      </c>
      <c r="D130" s="103">
        <v>285210</v>
      </c>
      <c r="E130" s="104" t="s">
        <v>415</v>
      </c>
      <c r="F130" s="105" t="str">
        <f>IFERROR(VLOOKUP(E130,値一覧!$K$1:$L$15,2,FALSE),"")</f>
        <v>精神科専門療法</v>
      </c>
      <c r="G130" s="106" t="s">
        <v>518</v>
      </c>
      <c r="H130" s="95" t="s">
        <v>994</v>
      </c>
      <c r="I130" s="73"/>
      <c r="J130" s="74"/>
      <c r="K130" s="75"/>
      <c r="L130" s="76"/>
    </row>
    <row r="131" spans="1:12" s="37" customFormat="1" ht="65.25" customHeight="1" x14ac:dyDescent="0.15">
      <c r="A131" s="86">
        <v>127</v>
      </c>
      <c r="B131" s="101">
        <f>IFERROR(VLOOKUP(C131,学会NO!$A$1:$B$136,2,FALSE),"")</f>
        <v>285</v>
      </c>
      <c r="C131" s="102" t="s">
        <v>88</v>
      </c>
      <c r="D131" s="103">
        <v>285211</v>
      </c>
      <c r="E131" s="104" t="s">
        <v>399</v>
      </c>
      <c r="F131" s="105" t="str">
        <f>IFERROR(VLOOKUP(E131,値一覧!$K$1:$L$15,2,FALSE),"")</f>
        <v>検査</v>
      </c>
      <c r="G131" s="106" t="s">
        <v>521</v>
      </c>
      <c r="H131" s="95" t="s">
        <v>994</v>
      </c>
      <c r="I131" s="73"/>
      <c r="J131" s="74"/>
      <c r="K131" s="75"/>
      <c r="L131" s="76"/>
    </row>
    <row r="132" spans="1:12" s="37" customFormat="1" ht="71.25" customHeight="1" x14ac:dyDescent="0.15">
      <c r="A132" s="86">
        <v>128</v>
      </c>
      <c r="B132" s="101">
        <f>IFERROR(VLOOKUP(C132,学会NO!$A$1:$B$136,2,FALSE),"")</f>
        <v>285</v>
      </c>
      <c r="C132" s="102" t="s">
        <v>88</v>
      </c>
      <c r="D132" s="103">
        <v>285212</v>
      </c>
      <c r="E132" s="104" t="s">
        <v>415</v>
      </c>
      <c r="F132" s="105" t="str">
        <f>IFERROR(VLOOKUP(E132,値一覧!$K$1:$L$15,2,FALSE),"")</f>
        <v>精神科専門療法</v>
      </c>
      <c r="G132" s="106" t="s">
        <v>522</v>
      </c>
      <c r="H132" s="95" t="s">
        <v>994</v>
      </c>
      <c r="I132" s="73"/>
      <c r="J132" s="74"/>
      <c r="K132" s="75"/>
      <c r="L132" s="76"/>
    </row>
    <row r="133" spans="1:12" s="37" customFormat="1" ht="62.25" customHeight="1" x14ac:dyDescent="0.15">
      <c r="A133" s="86">
        <v>129</v>
      </c>
      <c r="B133" s="101">
        <f>IFERROR(VLOOKUP(C133,学会NO!$A$1:$B$136,2,FALSE),"")</f>
        <v>285</v>
      </c>
      <c r="C133" s="102" t="s">
        <v>88</v>
      </c>
      <c r="D133" s="103">
        <v>285213</v>
      </c>
      <c r="E133" s="104" t="s">
        <v>415</v>
      </c>
      <c r="F133" s="105" t="str">
        <f>IFERROR(VLOOKUP(E133,値一覧!$K$1:$L$15,2,FALSE),"")</f>
        <v>精神科専門療法</v>
      </c>
      <c r="G133" s="106" t="s">
        <v>523</v>
      </c>
      <c r="H133" s="95" t="s">
        <v>994</v>
      </c>
      <c r="I133" s="73"/>
      <c r="J133" s="74"/>
      <c r="K133" s="75"/>
      <c r="L133" s="76"/>
    </row>
    <row r="134" spans="1:12" s="37" customFormat="1" ht="50.1" customHeight="1" x14ac:dyDescent="0.15">
      <c r="A134" s="86">
        <v>130</v>
      </c>
      <c r="B134" s="101">
        <f>IFERROR(VLOOKUP(C134,学会NO!$A$1:$B$136,2,FALSE),"")</f>
        <v>285</v>
      </c>
      <c r="C134" s="102" t="s">
        <v>88</v>
      </c>
      <c r="D134" s="103">
        <v>285214</v>
      </c>
      <c r="E134" s="104" t="s">
        <v>421</v>
      </c>
      <c r="F134" s="105" t="str">
        <f>IFERROR(VLOOKUP(E134,値一覧!$K$1:$L$15,2,FALSE),"")</f>
        <v>医学管理等</v>
      </c>
      <c r="G134" s="106" t="s">
        <v>524</v>
      </c>
      <c r="H134" s="95" t="s">
        <v>994</v>
      </c>
      <c r="I134" s="73"/>
      <c r="J134" s="74"/>
      <c r="K134" s="75"/>
      <c r="L134" s="76"/>
    </row>
    <row r="135" spans="1:12" s="37" customFormat="1" ht="50.1" customHeight="1" x14ac:dyDescent="0.15">
      <c r="A135" s="86">
        <v>131</v>
      </c>
      <c r="B135" s="101">
        <f>IFERROR(VLOOKUP(C135,学会NO!$A$1:$B$136,2,FALSE),"")</f>
        <v>287</v>
      </c>
      <c r="C135" s="102" t="s">
        <v>224</v>
      </c>
      <c r="D135" s="103">
        <v>287201</v>
      </c>
      <c r="E135" s="104" t="s">
        <v>422</v>
      </c>
      <c r="F135" s="105" t="str">
        <f>IFERROR(VLOOKUP(E135,値一覧!$K$1:$L$15,2,FALSE),"")</f>
        <v>処置</v>
      </c>
      <c r="G135" s="106" t="s">
        <v>431</v>
      </c>
      <c r="H135" s="95" t="s">
        <v>994</v>
      </c>
      <c r="I135" s="73"/>
      <c r="J135" s="74"/>
      <c r="K135" s="75"/>
      <c r="L135" s="76"/>
    </row>
    <row r="136" spans="1:12" s="37" customFormat="1" ht="50.1" customHeight="1" x14ac:dyDescent="0.15">
      <c r="A136" s="86">
        <v>132</v>
      </c>
      <c r="B136" s="101">
        <f>IFERROR(VLOOKUP(C136,学会NO!$A$1:$B$136,2,FALSE),"")</f>
        <v>288</v>
      </c>
      <c r="C136" s="102" t="s">
        <v>162</v>
      </c>
      <c r="D136" s="103">
        <v>288201</v>
      </c>
      <c r="E136" s="104" t="s">
        <v>423</v>
      </c>
      <c r="F136" s="105" t="str">
        <f>IFERROR(VLOOKUP(E136,値一覧!$K$1:$L$15,2,FALSE),"")</f>
        <v>リハビリテーション</v>
      </c>
      <c r="G136" s="106" t="s">
        <v>813</v>
      </c>
      <c r="H136" s="95" t="s">
        <v>397</v>
      </c>
      <c r="I136" s="73"/>
      <c r="J136" s="74"/>
      <c r="K136" s="75"/>
      <c r="L136" s="76"/>
    </row>
    <row r="137" spans="1:12" s="37" customFormat="1" ht="50.1" customHeight="1" x14ac:dyDescent="0.15">
      <c r="A137" s="86">
        <v>133</v>
      </c>
      <c r="B137" s="101">
        <f>IFERROR(VLOOKUP(C137,学会NO!$A$1:$B$136,2,FALSE),"")</f>
        <v>288</v>
      </c>
      <c r="C137" s="102" t="s">
        <v>162</v>
      </c>
      <c r="D137" s="103">
        <v>288202</v>
      </c>
      <c r="E137" s="104" t="s">
        <v>479</v>
      </c>
      <c r="F137" s="105" t="str">
        <f>IFERROR(VLOOKUP(E137,値一覧!$K$1:$L$15,2,FALSE),"")</f>
        <v>画像診断</v>
      </c>
      <c r="G137" s="106" t="s">
        <v>814</v>
      </c>
      <c r="H137" s="95" t="s">
        <v>397</v>
      </c>
      <c r="I137" s="73"/>
      <c r="J137" s="74"/>
      <c r="K137" s="75"/>
      <c r="L137" s="76"/>
    </row>
    <row r="138" spans="1:12" s="37" customFormat="1" ht="50.1" customHeight="1" x14ac:dyDescent="0.15">
      <c r="A138" s="86">
        <v>134</v>
      </c>
      <c r="B138" s="101">
        <f>IFERROR(VLOOKUP(C138,学会NO!$A$1:$B$136,2,FALSE),"")</f>
        <v>288</v>
      </c>
      <c r="C138" s="102" t="s">
        <v>162</v>
      </c>
      <c r="D138" s="103">
        <v>288203</v>
      </c>
      <c r="E138" s="104" t="s">
        <v>397</v>
      </c>
      <c r="F138" s="105" t="str">
        <f>IFERROR(VLOOKUP(E138,値一覧!$K$1:$L$15,2,FALSE),"")</f>
        <v>その他</v>
      </c>
      <c r="G138" s="106" t="s">
        <v>815</v>
      </c>
      <c r="H138" s="95" t="s">
        <v>397</v>
      </c>
      <c r="I138" s="73"/>
      <c r="J138" s="74"/>
      <c r="K138" s="75"/>
      <c r="L138" s="76"/>
    </row>
    <row r="139" spans="1:12" s="37" customFormat="1" ht="50.1" customHeight="1" x14ac:dyDescent="0.15">
      <c r="A139" s="86">
        <v>135</v>
      </c>
      <c r="B139" s="101">
        <f>IFERROR(VLOOKUP(C139,学会NO!$A$1:$B$136,2,FALSE),"")</f>
        <v>289</v>
      </c>
      <c r="C139" s="102" t="s">
        <v>225</v>
      </c>
      <c r="D139" s="103">
        <v>289201</v>
      </c>
      <c r="E139" s="104" t="s">
        <v>399</v>
      </c>
      <c r="F139" s="105" t="str">
        <f>IFERROR(VLOOKUP(E139,値一覧!$K$1:$L$15,2,FALSE),"")</f>
        <v>検査</v>
      </c>
      <c r="G139" s="106" t="s">
        <v>443</v>
      </c>
      <c r="H139" s="95" t="s">
        <v>994</v>
      </c>
      <c r="I139" s="73"/>
      <c r="J139" s="74"/>
      <c r="K139" s="75"/>
      <c r="L139" s="76"/>
    </row>
    <row r="140" spans="1:12" s="37" customFormat="1" ht="102" customHeight="1" x14ac:dyDescent="0.15">
      <c r="A140" s="86">
        <v>136</v>
      </c>
      <c r="B140" s="101">
        <f>IFERROR(VLOOKUP(C140,学会NO!$A$1:$B$136,2,FALSE),"")</f>
        <v>294</v>
      </c>
      <c r="C140" s="102" t="s">
        <v>227</v>
      </c>
      <c r="D140" s="103">
        <v>294201</v>
      </c>
      <c r="E140" s="104" t="s">
        <v>399</v>
      </c>
      <c r="F140" s="105" t="str">
        <f>IFERROR(VLOOKUP(E140,値一覧!$K$1:$L$15,2,FALSE),"")</f>
        <v>検査</v>
      </c>
      <c r="G140" s="106" t="s">
        <v>434</v>
      </c>
      <c r="H140" s="95" t="s">
        <v>990</v>
      </c>
      <c r="I140" s="73" t="s">
        <v>995</v>
      </c>
      <c r="J140" s="74" t="s">
        <v>1052</v>
      </c>
      <c r="K140" s="75" t="s">
        <v>1053</v>
      </c>
      <c r="L140" s="76" t="s">
        <v>1054</v>
      </c>
    </row>
    <row r="141" spans="1:12" s="37" customFormat="1" ht="50.1" customHeight="1" x14ac:dyDescent="0.15">
      <c r="A141" s="86">
        <v>137</v>
      </c>
      <c r="B141" s="101">
        <f>IFERROR(VLOOKUP(C141,学会NO!$A$1:$B$136,2,FALSE),"")</f>
        <v>294</v>
      </c>
      <c r="C141" s="102" t="s">
        <v>227</v>
      </c>
      <c r="D141" s="103">
        <v>294202</v>
      </c>
      <c r="E141" s="104" t="s">
        <v>399</v>
      </c>
      <c r="F141" s="105" t="str">
        <f>IFERROR(VLOOKUP(E141,値一覧!$K$1:$L$15,2,FALSE),"")</f>
        <v>検査</v>
      </c>
      <c r="G141" s="106" t="s">
        <v>435</v>
      </c>
      <c r="H141" s="95" t="s">
        <v>994</v>
      </c>
      <c r="I141" s="73"/>
      <c r="J141" s="74"/>
      <c r="K141" s="75"/>
      <c r="L141" s="76"/>
    </row>
    <row r="142" spans="1:12" s="37" customFormat="1" ht="50.1" customHeight="1" x14ac:dyDescent="0.15">
      <c r="A142" s="86">
        <v>138</v>
      </c>
      <c r="B142" s="101">
        <f>IFERROR(VLOOKUP(C142,学会NO!$A$1:$B$136,2,FALSE),"")</f>
        <v>294</v>
      </c>
      <c r="C142" s="102" t="s">
        <v>227</v>
      </c>
      <c r="D142" s="103">
        <v>294203</v>
      </c>
      <c r="E142" s="104" t="s">
        <v>399</v>
      </c>
      <c r="F142" s="105" t="str">
        <f>IFERROR(VLOOKUP(E142,値一覧!$K$1:$L$15,2,FALSE),"")</f>
        <v>検査</v>
      </c>
      <c r="G142" s="106" t="s">
        <v>436</v>
      </c>
      <c r="H142" s="95" t="s">
        <v>994</v>
      </c>
      <c r="I142" s="73"/>
      <c r="J142" s="74"/>
      <c r="K142" s="75"/>
      <c r="L142" s="76"/>
    </row>
    <row r="143" spans="1:12" s="37" customFormat="1" ht="50.1" customHeight="1" x14ac:dyDescent="0.15">
      <c r="A143" s="86">
        <v>139</v>
      </c>
      <c r="B143" s="101">
        <f>IFERROR(VLOOKUP(C143,学会NO!$A$1:$B$136,2,FALSE),"")</f>
        <v>295</v>
      </c>
      <c r="C143" s="102" t="s">
        <v>228</v>
      </c>
      <c r="D143" s="103">
        <v>295201</v>
      </c>
      <c r="E143" s="104" t="s">
        <v>422</v>
      </c>
      <c r="F143" s="105" t="str">
        <f>IFERROR(VLOOKUP(E143,値一覧!$K$1:$L$15,2,FALSE),"")</f>
        <v>処置</v>
      </c>
      <c r="G143" s="106" t="s">
        <v>917</v>
      </c>
      <c r="H143" s="95" t="s">
        <v>994</v>
      </c>
      <c r="I143" s="73"/>
      <c r="J143" s="74"/>
      <c r="K143" s="75"/>
      <c r="L143" s="76"/>
    </row>
    <row r="144" spans="1:12" s="37" customFormat="1" ht="50.1" customHeight="1" x14ac:dyDescent="0.15">
      <c r="A144" s="86">
        <v>140</v>
      </c>
      <c r="B144" s="101">
        <f>IFERROR(VLOOKUP(C144,学会NO!$A$1:$B$136,2,FALSE),"")</f>
        <v>295</v>
      </c>
      <c r="C144" s="102" t="s">
        <v>228</v>
      </c>
      <c r="D144" s="103">
        <v>295202</v>
      </c>
      <c r="E144" s="104" t="s">
        <v>399</v>
      </c>
      <c r="F144" s="105" t="str">
        <f>IFERROR(VLOOKUP(E144,値一覧!$K$1:$L$15,2,FALSE),"")</f>
        <v>検査</v>
      </c>
      <c r="G144" s="106" t="s">
        <v>738</v>
      </c>
      <c r="H144" s="95" t="s">
        <v>994</v>
      </c>
      <c r="I144" s="73"/>
      <c r="J144" s="74"/>
      <c r="K144" s="75"/>
      <c r="L144" s="76"/>
    </row>
    <row r="145" spans="1:12" s="37" customFormat="1" ht="50.1" customHeight="1" x14ac:dyDescent="0.15">
      <c r="A145" s="86">
        <v>141</v>
      </c>
      <c r="B145" s="101">
        <f>IFERROR(VLOOKUP(C145,学会NO!$A$1:$B$136,2,FALSE),"")</f>
        <v>295</v>
      </c>
      <c r="C145" s="102" t="s">
        <v>228</v>
      </c>
      <c r="D145" s="103">
        <v>295203</v>
      </c>
      <c r="E145" s="104" t="s">
        <v>422</v>
      </c>
      <c r="F145" s="105" t="str">
        <f>IFERROR(VLOOKUP(E145,値一覧!$K$1:$L$15,2,FALSE),"")</f>
        <v>処置</v>
      </c>
      <c r="G145" s="106" t="s">
        <v>918</v>
      </c>
      <c r="H145" s="95" t="s">
        <v>990</v>
      </c>
      <c r="I145" s="73" t="s">
        <v>991</v>
      </c>
      <c r="J145" s="74" t="s">
        <v>1162</v>
      </c>
      <c r="K145" s="75" t="s">
        <v>1163</v>
      </c>
      <c r="L145" s="76" t="s">
        <v>1164</v>
      </c>
    </row>
    <row r="146" spans="1:12" s="37" customFormat="1" ht="237.75" customHeight="1" x14ac:dyDescent="0.15">
      <c r="A146" s="86">
        <v>142</v>
      </c>
      <c r="B146" s="101">
        <f>IFERROR(VLOOKUP(C146,学会NO!$A$1:$B$136,2,FALSE),"")</f>
        <v>296</v>
      </c>
      <c r="C146" s="102" t="s">
        <v>229</v>
      </c>
      <c r="D146" s="103">
        <v>296201</v>
      </c>
      <c r="E146" s="104" t="s">
        <v>459</v>
      </c>
      <c r="F146" s="105" t="str">
        <f>IFERROR(VLOOKUP(E146,値一覧!$K$1:$L$15,2,FALSE),"")</f>
        <v>在宅医療</v>
      </c>
      <c r="G146" s="106" t="s">
        <v>798</v>
      </c>
      <c r="H146" s="95" t="s">
        <v>1000</v>
      </c>
      <c r="I146" s="73" t="s">
        <v>1076</v>
      </c>
      <c r="J146" s="74" t="s">
        <v>1227</v>
      </c>
      <c r="K146" s="75" t="s">
        <v>1262</v>
      </c>
      <c r="L146" s="76"/>
    </row>
    <row r="147" spans="1:12" s="37" customFormat="1" ht="82.5" x14ac:dyDescent="0.15">
      <c r="A147" s="86">
        <v>143</v>
      </c>
      <c r="B147" s="101">
        <f>IFERROR(VLOOKUP(C147,学会NO!$A$1:$B$136,2,FALSE),"")</f>
        <v>296</v>
      </c>
      <c r="C147" s="102" t="s">
        <v>229</v>
      </c>
      <c r="D147" s="103">
        <v>296202</v>
      </c>
      <c r="E147" s="104" t="s">
        <v>459</v>
      </c>
      <c r="F147" s="105" t="str">
        <f>IFERROR(VLOOKUP(E147,値一覧!$K$1:$L$15,2,FALSE),"")</f>
        <v>在宅医療</v>
      </c>
      <c r="G147" s="106" t="s">
        <v>799</v>
      </c>
      <c r="H147" s="95" t="s">
        <v>1000</v>
      </c>
      <c r="I147" s="73" t="s">
        <v>1076</v>
      </c>
      <c r="J147" s="74" t="s">
        <v>1263</v>
      </c>
      <c r="K147" s="75" t="s">
        <v>1228</v>
      </c>
      <c r="L147" s="76"/>
    </row>
    <row r="148" spans="1:12" s="37" customFormat="1" ht="50.1" customHeight="1" x14ac:dyDescent="0.15">
      <c r="A148" s="86">
        <v>144</v>
      </c>
      <c r="B148" s="101">
        <f>IFERROR(VLOOKUP(C148,学会NO!$A$1:$B$136,2,FALSE),"")</f>
        <v>296</v>
      </c>
      <c r="C148" s="102" t="s">
        <v>229</v>
      </c>
      <c r="D148" s="103">
        <v>296203</v>
      </c>
      <c r="E148" s="104" t="s">
        <v>399</v>
      </c>
      <c r="F148" s="105" t="str">
        <f>IFERROR(VLOOKUP(E148,値一覧!$K$1:$L$15,2,FALSE),"")</f>
        <v>検査</v>
      </c>
      <c r="G148" s="106" t="s">
        <v>800</v>
      </c>
      <c r="H148" s="95" t="s">
        <v>994</v>
      </c>
      <c r="I148" s="73"/>
      <c r="J148" s="74"/>
      <c r="K148" s="75"/>
      <c r="L148" s="76"/>
    </row>
    <row r="149" spans="1:12" s="37" customFormat="1" ht="50.1" customHeight="1" x14ac:dyDescent="0.15">
      <c r="A149" s="86">
        <v>145</v>
      </c>
      <c r="B149" s="101">
        <f>IFERROR(VLOOKUP(C149,学会NO!$A$1:$B$136,2,FALSE),"")</f>
        <v>298</v>
      </c>
      <c r="C149" s="102" t="s">
        <v>231</v>
      </c>
      <c r="D149" s="103">
        <v>298201</v>
      </c>
      <c r="E149" s="104" t="s">
        <v>422</v>
      </c>
      <c r="F149" s="105" t="str">
        <f>IFERROR(VLOOKUP(E149,値一覧!$K$1:$L$15,2,FALSE),"")</f>
        <v>処置</v>
      </c>
      <c r="G149" s="106" t="s">
        <v>675</v>
      </c>
      <c r="H149" s="95" t="s">
        <v>990</v>
      </c>
      <c r="I149" s="73" t="s">
        <v>991</v>
      </c>
      <c r="J149" s="74" t="s">
        <v>1181</v>
      </c>
      <c r="K149" s="75" t="s">
        <v>1182</v>
      </c>
      <c r="L149" s="76" t="s">
        <v>1183</v>
      </c>
    </row>
    <row r="150" spans="1:12" s="37" customFormat="1" ht="50.1" customHeight="1" x14ac:dyDescent="0.15">
      <c r="A150" s="86">
        <v>146</v>
      </c>
      <c r="B150" s="101">
        <f>IFERROR(VLOOKUP(C150,学会NO!$A$1:$B$136,2,FALSE),"")</f>
        <v>702</v>
      </c>
      <c r="C150" s="102" t="s">
        <v>234</v>
      </c>
      <c r="D150" s="103">
        <v>702201</v>
      </c>
      <c r="E150" s="104" t="s">
        <v>399</v>
      </c>
      <c r="F150" s="105" t="str">
        <f>IFERROR(VLOOKUP(E150,値一覧!$K$1:$L$15,2,FALSE),"")</f>
        <v>検査</v>
      </c>
      <c r="G150" s="106" t="s">
        <v>852</v>
      </c>
      <c r="H150" s="95" t="s">
        <v>994</v>
      </c>
      <c r="I150" s="73"/>
      <c r="J150" s="74"/>
      <c r="K150" s="75"/>
      <c r="L150" s="76"/>
    </row>
    <row r="151" spans="1:12" s="37" customFormat="1" ht="50.1" customHeight="1" x14ac:dyDescent="0.15">
      <c r="A151" s="86">
        <v>147</v>
      </c>
      <c r="B151" s="101">
        <f>IFERROR(VLOOKUP(C151,学会NO!$A$1:$B$136,2,FALSE),"")</f>
        <v>705</v>
      </c>
      <c r="C151" s="102" t="s">
        <v>235</v>
      </c>
      <c r="D151" s="103">
        <v>705201</v>
      </c>
      <c r="E151" s="104" t="s">
        <v>479</v>
      </c>
      <c r="F151" s="105" t="str">
        <f>IFERROR(VLOOKUP(E151,値一覧!$K$1:$L$15,2,FALSE),"")</f>
        <v>画像診断</v>
      </c>
      <c r="G151" s="106" t="s">
        <v>657</v>
      </c>
      <c r="H151" s="95" t="s">
        <v>994</v>
      </c>
      <c r="I151" s="73"/>
      <c r="J151" s="74"/>
      <c r="K151" s="75"/>
      <c r="L151" s="76"/>
    </row>
    <row r="152" spans="1:12" s="37" customFormat="1" ht="50.1" customHeight="1" x14ac:dyDescent="0.15">
      <c r="A152" s="86">
        <v>148</v>
      </c>
      <c r="B152" s="101">
        <f>IFERROR(VLOOKUP(C152,学会NO!$A$1:$B$136,2,FALSE),"")</f>
        <v>705</v>
      </c>
      <c r="C152" s="102" t="s">
        <v>235</v>
      </c>
      <c r="D152" s="103">
        <v>705202</v>
      </c>
      <c r="E152" s="104" t="s">
        <v>399</v>
      </c>
      <c r="F152" s="105" t="str">
        <f>IFERROR(VLOOKUP(E152,値一覧!$K$1:$L$15,2,FALSE),"")</f>
        <v>検査</v>
      </c>
      <c r="G152" s="106" t="s">
        <v>658</v>
      </c>
      <c r="H152" s="95" t="s">
        <v>994</v>
      </c>
      <c r="I152" s="73"/>
      <c r="J152" s="74"/>
      <c r="K152" s="75"/>
      <c r="L152" s="76"/>
    </row>
    <row r="153" spans="1:12" s="37" customFormat="1" ht="50.1" customHeight="1" x14ac:dyDescent="0.15">
      <c r="A153" s="86">
        <v>149</v>
      </c>
      <c r="B153" s="101">
        <f>IFERROR(VLOOKUP(C153,学会NO!$A$1:$B$136,2,FALSE),"")</f>
        <v>705</v>
      </c>
      <c r="C153" s="102" t="s">
        <v>235</v>
      </c>
      <c r="D153" s="103">
        <v>705203</v>
      </c>
      <c r="E153" s="104" t="s">
        <v>421</v>
      </c>
      <c r="F153" s="105" t="str">
        <f>IFERROR(VLOOKUP(E153,値一覧!$K$1:$L$15,2,FALSE),"")</f>
        <v>医学管理等</v>
      </c>
      <c r="G153" s="106" t="s">
        <v>659</v>
      </c>
      <c r="H153" s="95" t="s">
        <v>994</v>
      </c>
      <c r="I153" s="73"/>
      <c r="J153" s="74"/>
      <c r="K153" s="75"/>
      <c r="L153" s="76"/>
    </row>
    <row r="154" spans="1:12" s="37" customFormat="1" ht="50.1" customHeight="1" x14ac:dyDescent="0.15">
      <c r="A154" s="86">
        <v>150</v>
      </c>
      <c r="B154" s="101">
        <f>IFERROR(VLOOKUP(C154,学会NO!$A$1:$B$136,2,FALSE),"")</f>
        <v>705</v>
      </c>
      <c r="C154" s="102" t="s">
        <v>235</v>
      </c>
      <c r="D154" s="103">
        <v>705204</v>
      </c>
      <c r="E154" s="104" t="s">
        <v>423</v>
      </c>
      <c r="F154" s="105" t="str">
        <f>IFERROR(VLOOKUP(E154,値一覧!$K$1:$L$15,2,FALSE),"")</f>
        <v>リハビリテーション</v>
      </c>
      <c r="G154" s="106" t="s">
        <v>660</v>
      </c>
      <c r="H154" s="95" t="s">
        <v>994</v>
      </c>
      <c r="I154" s="73"/>
      <c r="J154" s="74"/>
      <c r="K154" s="75"/>
      <c r="L154" s="76"/>
    </row>
    <row r="155" spans="1:12" s="37" customFormat="1" ht="50.1" customHeight="1" x14ac:dyDescent="0.15">
      <c r="A155" s="86">
        <v>151</v>
      </c>
      <c r="B155" s="101">
        <f>IFERROR(VLOOKUP(C155,学会NO!$A$1:$B$136,2,FALSE),"")</f>
        <v>706</v>
      </c>
      <c r="C155" s="102" t="s">
        <v>236</v>
      </c>
      <c r="D155" s="103">
        <v>706201</v>
      </c>
      <c r="E155" s="104" t="s">
        <v>460</v>
      </c>
      <c r="F155" s="105" t="str">
        <f>IFERROR(VLOOKUP(E155,値一覧!$K$1:$L$15,2,FALSE),"")</f>
        <v>放射線治療</v>
      </c>
      <c r="G155" s="106" t="s">
        <v>476</v>
      </c>
      <c r="H155" s="95" t="s">
        <v>990</v>
      </c>
      <c r="I155" s="73" t="s">
        <v>1138</v>
      </c>
      <c r="J155" s="74">
        <v>3</v>
      </c>
      <c r="K155" s="75" t="s">
        <v>1171</v>
      </c>
      <c r="L155" s="76" t="s">
        <v>1172</v>
      </c>
    </row>
    <row r="156" spans="1:12" s="37" customFormat="1" ht="50.1" customHeight="1" x14ac:dyDescent="0.15">
      <c r="A156" s="86">
        <v>152</v>
      </c>
      <c r="B156" s="101">
        <f>IFERROR(VLOOKUP(C156,学会NO!$A$1:$B$136,2,FALSE),"")</f>
        <v>707</v>
      </c>
      <c r="C156" s="102" t="s">
        <v>75</v>
      </c>
      <c r="D156" s="103">
        <v>707201</v>
      </c>
      <c r="E156" s="104" t="s">
        <v>399</v>
      </c>
      <c r="F156" s="105" t="str">
        <f>IFERROR(VLOOKUP(E156,値一覧!$K$1:$L$15,2,FALSE),"")</f>
        <v>検査</v>
      </c>
      <c r="G156" s="106" t="s">
        <v>419</v>
      </c>
      <c r="H156" s="95" t="s">
        <v>397</v>
      </c>
      <c r="I156" s="73"/>
      <c r="J156" s="74"/>
      <c r="K156" s="75"/>
      <c r="L156" s="76"/>
    </row>
    <row r="157" spans="1:12" s="37" customFormat="1" ht="50.1" customHeight="1" x14ac:dyDescent="0.15">
      <c r="A157" s="86">
        <v>153</v>
      </c>
      <c r="B157" s="101">
        <f>IFERROR(VLOOKUP(C157,学会NO!$A$1:$B$136,2,FALSE),"")</f>
        <v>709</v>
      </c>
      <c r="C157" s="102" t="s">
        <v>7</v>
      </c>
      <c r="D157" s="103">
        <v>709201</v>
      </c>
      <c r="E157" s="104" t="s">
        <v>399</v>
      </c>
      <c r="F157" s="105" t="str">
        <f>IFERROR(VLOOKUP(E157,値一覧!$K$1:$L$15,2,FALSE),"")</f>
        <v>検査</v>
      </c>
      <c r="G157" s="106" t="s">
        <v>412</v>
      </c>
      <c r="H157" s="95" t="s">
        <v>990</v>
      </c>
      <c r="I157" s="73" t="s">
        <v>995</v>
      </c>
      <c r="J157" s="74" t="s">
        <v>1078</v>
      </c>
      <c r="K157" s="75" t="s">
        <v>1083</v>
      </c>
      <c r="L157" s="76" t="s">
        <v>1079</v>
      </c>
    </row>
    <row r="158" spans="1:12" s="37" customFormat="1" ht="50.1" customHeight="1" x14ac:dyDescent="0.15">
      <c r="A158" s="86">
        <v>154</v>
      </c>
      <c r="B158" s="101">
        <f>IFERROR(VLOOKUP(C158,学会NO!$A$1:$B$136,2,FALSE),"")</f>
        <v>709</v>
      </c>
      <c r="C158" s="102" t="s">
        <v>7</v>
      </c>
      <c r="D158" s="103">
        <v>709202</v>
      </c>
      <c r="E158" s="104" t="s">
        <v>410</v>
      </c>
      <c r="F158" s="105" t="str">
        <f>IFERROR(VLOOKUP(E158,値一覧!$K$1:$L$15,2,FALSE),"")</f>
        <v>病理診断</v>
      </c>
      <c r="G158" s="106" t="s">
        <v>413</v>
      </c>
      <c r="H158" s="95" t="s">
        <v>1000</v>
      </c>
      <c r="I158" s="73" t="s">
        <v>1012</v>
      </c>
      <c r="J158" s="74" t="s">
        <v>1085</v>
      </c>
      <c r="K158" s="75" t="s">
        <v>1080</v>
      </c>
      <c r="L158" s="76" t="s">
        <v>1081</v>
      </c>
    </row>
    <row r="159" spans="1:12" s="37" customFormat="1" ht="66" x14ac:dyDescent="0.15">
      <c r="A159" s="86">
        <v>155</v>
      </c>
      <c r="B159" s="101">
        <f>IFERROR(VLOOKUP(C159,学会NO!$A$1:$B$136,2,FALSE),"")</f>
        <v>709</v>
      </c>
      <c r="C159" s="102" t="s">
        <v>7</v>
      </c>
      <c r="D159" s="103">
        <v>709203</v>
      </c>
      <c r="E159" s="104" t="s">
        <v>411</v>
      </c>
      <c r="F159" s="105" t="str">
        <f>IFERROR(VLOOKUP(E159,値一覧!$K$1:$L$15,2,FALSE),"")</f>
        <v>手術</v>
      </c>
      <c r="G159" s="106" t="s">
        <v>414</v>
      </c>
      <c r="H159" s="95" t="s">
        <v>1000</v>
      </c>
      <c r="I159" s="73" t="s">
        <v>1031</v>
      </c>
      <c r="J159" s="74" t="s">
        <v>1086</v>
      </c>
      <c r="K159" s="75" t="s">
        <v>1084</v>
      </c>
      <c r="L159" s="76" t="s">
        <v>1082</v>
      </c>
    </row>
    <row r="160" spans="1:12" s="37" customFormat="1" ht="50.1" customHeight="1" x14ac:dyDescent="0.15">
      <c r="A160" s="86">
        <v>156</v>
      </c>
      <c r="B160" s="101">
        <f>IFERROR(VLOOKUP(C160,学会NO!$A$1:$B$136,2,FALSE),"")</f>
        <v>713</v>
      </c>
      <c r="C160" s="102" t="s">
        <v>92</v>
      </c>
      <c r="D160" s="103">
        <v>713201</v>
      </c>
      <c r="E160" s="104" t="s">
        <v>399</v>
      </c>
      <c r="F160" s="105" t="str">
        <f>IFERROR(VLOOKUP(E160,値一覧!$K$1:$L$15,2,FALSE),"")</f>
        <v>検査</v>
      </c>
      <c r="G160" s="106" t="s">
        <v>747</v>
      </c>
      <c r="H160" s="95" t="s">
        <v>994</v>
      </c>
      <c r="I160" s="73"/>
      <c r="J160" s="74"/>
      <c r="K160" s="75"/>
      <c r="L160" s="76"/>
    </row>
    <row r="161" spans="1:12" s="37" customFormat="1" ht="66" x14ac:dyDescent="0.15">
      <c r="A161" s="86">
        <v>157</v>
      </c>
      <c r="B161" s="101">
        <f>IFERROR(VLOOKUP(C161,学会NO!$A$1:$B$136,2,FALSE),"")</f>
        <v>713</v>
      </c>
      <c r="C161" s="102" t="s">
        <v>92</v>
      </c>
      <c r="D161" s="103">
        <v>713202</v>
      </c>
      <c r="E161" s="104" t="s">
        <v>410</v>
      </c>
      <c r="F161" s="105" t="str">
        <f>IFERROR(VLOOKUP(E161,値一覧!$K$1:$L$15,2,FALSE),"")</f>
        <v>病理診断</v>
      </c>
      <c r="G161" s="106" t="s">
        <v>748</v>
      </c>
      <c r="H161" s="95" t="s">
        <v>1000</v>
      </c>
      <c r="I161" s="73" t="s">
        <v>1012</v>
      </c>
      <c r="J161" s="74" t="s">
        <v>1013</v>
      </c>
      <c r="K161" s="75" t="s">
        <v>1014</v>
      </c>
      <c r="L161" s="76"/>
    </row>
    <row r="162" spans="1:12" s="37" customFormat="1" ht="50.1" customHeight="1" x14ac:dyDescent="0.15">
      <c r="A162" s="86">
        <v>158</v>
      </c>
      <c r="B162" s="101">
        <f>IFERROR(VLOOKUP(C162,学会NO!$A$1:$B$136,2,FALSE),"")</f>
        <v>713</v>
      </c>
      <c r="C162" s="102" t="s">
        <v>92</v>
      </c>
      <c r="D162" s="103">
        <v>713203</v>
      </c>
      <c r="E162" s="104" t="s">
        <v>410</v>
      </c>
      <c r="F162" s="105" t="str">
        <f>IFERROR(VLOOKUP(E162,値一覧!$K$1:$L$15,2,FALSE),"")</f>
        <v>病理診断</v>
      </c>
      <c r="G162" s="106" t="s">
        <v>749</v>
      </c>
      <c r="H162" s="95" t="s">
        <v>994</v>
      </c>
      <c r="I162" s="73"/>
      <c r="J162" s="74"/>
      <c r="K162" s="75"/>
      <c r="L162" s="76"/>
    </row>
    <row r="163" spans="1:12" s="37" customFormat="1" ht="50.1" customHeight="1" x14ac:dyDescent="0.15">
      <c r="A163" s="86">
        <v>159</v>
      </c>
      <c r="B163" s="101">
        <f>IFERROR(VLOOKUP(C163,学会NO!$A$1:$B$136,2,FALSE),"")</f>
        <v>713</v>
      </c>
      <c r="C163" s="102" t="s">
        <v>92</v>
      </c>
      <c r="D163" s="103">
        <v>713204</v>
      </c>
      <c r="E163" s="104" t="s">
        <v>410</v>
      </c>
      <c r="F163" s="105" t="str">
        <f>IFERROR(VLOOKUP(E163,値一覧!$K$1:$L$15,2,FALSE),"")</f>
        <v>病理診断</v>
      </c>
      <c r="G163" s="106" t="s">
        <v>750</v>
      </c>
      <c r="H163" s="95" t="s">
        <v>1000</v>
      </c>
      <c r="I163" s="73" t="s">
        <v>1012</v>
      </c>
      <c r="J163" s="74" t="s">
        <v>1015</v>
      </c>
      <c r="K163" s="75" t="s">
        <v>1016</v>
      </c>
      <c r="L163" s="76"/>
    </row>
    <row r="164" spans="1:12" s="37" customFormat="1" ht="50.1" customHeight="1" x14ac:dyDescent="0.15">
      <c r="A164" s="86">
        <v>160</v>
      </c>
      <c r="B164" s="101">
        <f>IFERROR(VLOOKUP(C164,学会NO!$A$1:$B$136,2,FALSE),"")</f>
        <v>713</v>
      </c>
      <c r="C164" s="102" t="s">
        <v>92</v>
      </c>
      <c r="D164" s="103">
        <v>713205</v>
      </c>
      <c r="E164" s="104" t="s">
        <v>399</v>
      </c>
      <c r="F164" s="105" t="str">
        <f>IFERROR(VLOOKUP(E164,値一覧!$K$1:$L$15,2,FALSE),"")</f>
        <v>検査</v>
      </c>
      <c r="G164" s="106" t="s">
        <v>751</v>
      </c>
      <c r="H164" s="95" t="s">
        <v>994</v>
      </c>
      <c r="I164" s="73"/>
      <c r="J164" s="74"/>
      <c r="K164" s="75"/>
      <c r="L164" s="76"/>
    </row>
    <row r="165" spans="1:12" s="37" customFormat="1" ht="50.1" customHeight="1" x14ac:dyDescent="0.15">
      <c r="A165" s="86">
        <v>161</v>
      </c>
      <c r="B165" s="101">
        <f>IFERROR(VLOOKUP(C165,学会NO!$A$1:$B$136,2,FALSE),"")</f>
        <v>714</v>
      </c>
      <c r="C165" s="102" t="s">
        <v>251</v>
      </c>
      <c r="D165" s="103">
        <v>714201</v>
      </c>
      <c r="E165" s="104" t="s">
        <v>415</v>
      </c>
      <c r="F165" s="105" t="str">
        <f>IFERROR(VLOOKUP(E165,値一覧!$K$1:$L$15,2,FALSE),"")</f>
        <v>精神科専門療法</v>
      </c>
      <c r="G165" s="106" t="s">
        <v>591</v>
      </c>
      <c r="H165" s="95" t="s">
        <v>994</v>
      </c>
      <c r="I165" s="73"/>
      <c r="J165" s="74"/>
      <c r="K165" s="75"/>
      <c r="L165" s="76"/>
    </row>
    <row r="166" spans="1:12" s="37" customFormat="1" ht="50.1" customHeight="1" x14ac:dyDescent="0.15">
      <c r="A166" s="86">
        <v>162</v>
      </c>
      <c r="B166" s="101">
        <f>IFERROR(VLOOKUP(C166,学会NO!$A$1:$B$136,2,FALSE),"")</f>
        <v>715</v>
      </c>
      <c r="C166" s="102" t="s">
        <v>128</v>
      </c>
      <c r="D166" s="103">
        <v>715201</v>
      </c>
      <c r="E166" s="104" t="s">
        <v>421</v>
      </c>
      <c r="F166" s="105" t="str">
        <f>IFERROR(VLOOKUP(E166,値一覧!$K$1:$L$15,2,FALSE),"")</f>
        <v>医学管理等</v>
      </c>
      <c r="G166" s="106" t="s">
        <v>466</v>
      </c>
      <c r="H166" s="95" t="s">
        <v>994</v>
      </c>
      <c r="I166" s="73"/>
      <c r="J166" s="74"/>
      <c r="K166" s="75"/>
      <c r="L166" s="76"/>
    </row>
    <row r="167" spans="1:12" s="37" customFormat="1" ht="50.1" customHeight="1" x14ac:dyDescent="0.15">
      <c r="A167" s="86">
        <v>163</v>
      </c>
      <c r="B167" s="101">
        <f>IFERROR(VLOOKUP(C167,学会NO!$A$1:$B$136,2,FALSE),"")</f>
        <v>715</v>
      </c>
      <c r="C167" s="102" t="s">
        <v>128</v>
      </c>
      <c r="D167" s="103">
        <v>715202</v>
      </c>
      <c r="E167" s="104" t="s">
        <v>411</v>
      </c>
      <c r="F167" s="105" t="str">
        <f>IFERROR(VLOOKUP(E167,値一覧!$K$1:$L$15,2,FALSE),"")</f>
        <v>手術</v>
      </c>
      <c r="G167" s="106" t="s">
        <v>467</v>
      </c>
      <c r="H167" s="95" t="s">
        <v>994</v>
      </c>
      <c r="I167" s="73"/>
      <c r="J167" s="74"/>
      <c r="K167" s="75"/>
      <c r="L167" s="76"/>
    </row>
    <row r="168" spans="1:12" s="37" customFormat="1" ht="50.1" customHeight="1" x14ac:dyDescent="0.15">
      <c r="A168" s="86">
        <v>164</v>
      </c>
      <c r="B168" s="101">
        <f>IFERROR(VLOOKUP(C168,学会NO!$A$1:$B$136,2,FALSE),"")</f>
        <v>715</v>
      </c>
      <c r="C168" s="102" t="s">
        <v>128</v>
      </c>
      <c r="D168" s="103">
        <v>715203</v>
      </c>
      <c r="E168" s="104" t="s">
        <v>411</v>
      </c>
      <c r="F168" s="105" t="str">
        <f>IFERROR(VLOOKUP(E168,値一覧!$K$1:$L$15,2,FALSE),"")</f>
        <v>手術</v>
      </c>
      <c r="G168" s="106" t="s">
        <v>468</v>
      </c>
      <c r="H168" s="95" t="s">
        <v>990</v>
      </c>
      <c r="I168" s="73" t="s">
        <v>1031</v>
      </c>
      <c r="J168" s="74" t="s">
        <v>1094</v>
      </c>
      <c r="K168" s="75" t="s">
        <v>1095</v>
      </c>
      <c r="L168" s="76"/>
    </row>
    <row r="169" spans="1:12" s="37" customFormat="1" ht="50.1" customHeight="1" x14ac:dyDescent="0.15">
      <c r="A169" s="86">
        <v>165</v>
      </c>
      <c r="B169" s="101">
        <f>IFERROR(VLOOKUP(C169,学会NO!$A$1:$B$136,2,FALSE),"")</f>
        <v>715</v>
      </c>
      <c r="C169" s="102" t="s">
        <v>128</v>
      </c>
      <c r="D169" s="103">
        <v>715204</v>
      </c>
      <c r="E169" s="104" t="s">
        <v>411</v>
      </c>
      <c r="F169" s="105" t="str">
        <f>IFERROR(VLOOKUP(E169,値一覧!$K$1:$L$15,2,FALSE),"")</f>
        <v>手術</v>
      </c>
      <c r="G169" s="106" t="s">
        <v>469</v>
      </c>
      <c r="H169" s="95" t="s">
        <v>994</v>
      </c>
      <c r="I169" s="73"/>
      <c r="J169" s="74"/>
      <c r="K169" s="75"/>
      <c r="L169" s="76"/>
    </row>
    <row r="170" spans="1:12" s="37" customFormat="1" ht="50.1" customHeight="1" x14ac:dyDescent="0.15">
      <c r="A170" s="86">
        <v>166</v>
      </c>
      <c r="B170" s="101">
        <f>IFERROR(VLOOKUP(C170,学会NO!$A$1:$B$136,2,FALSE),"")</f>
        <v>715</v>
      </c>
      <c r="C170" s="102" t="s">
        <v>128</v>
      </c>
      <c r="D170" s="103">
        <v>715205</v>
      </c>
      <c r="E170" s="104" t="s">
        <v>411</v>
      </c>
      <c r="F170" s="105" t="str">
        <f>IFERROR(VLOOKUP(E170,値一覧!$K$1:$L$15,2,FALSE),"")</f>
        <v>手術</v>
      </c>
      <c r="G170" s="106" t="s">
        <v>470</v>
      </c>
      <c r="H170" s="95" t="s">
        <v>990</v>
      </c>
      <c r="I170" s="73" t="s">
        <v>1031</v>
      </c>
      <c r="J170" s="74">
        <v>598</v>
      </c>
      <c r="K170" s="75" t="s">
        <v>1096</v>
      </c>
      <c r="L170" s="76"/>
    </row>
    <row r="171" spans="1:12" s="37" customFormat="1" ht="50.1" customHeight="1" x14ac:dyDescent="0.15">
      <c r="A171" s="86">
        <v>167</v>
      </c>
      <c r="B171" s="101">
        <f>IFERROR(VLOOKUP(C171,学会NO!$A$1:$B$136,2,FALSE),"")</f>
        <v>715</v>
      </c>
      <c r="C171" s="102" t="s">
        <v>128</v>
      </c>
      <c r="D171" s="103">
        <v>715206</v>
      </c>
      <c r="E171" s="104" t="s">
        <v>411</v>
      </c>
      <c r="F171" s="105" t="str">
        <f>IFERROR(VLOOKUP(E171,値一覧!$K$1:$L$15,2,FALSE),"")</f>
        <v>手術</v>
      </c>
      <c r="G171" s="106" t="s">
        <v>471</v>
      </c>
      <c r="H171" s="95" t="s">
        <v>994</v>
      </c>
      <c r="I171" s="73"/>
      <c r="J171" s="74"/>
      <c r="K171" s="75"/>
      <c r="L171" s="76"/>
    </row>
    <row r="172" spans="1:12" s="37" customFormat="1" ht="50.1" customHeight="1" x14ac:dyDescent="0.15">
      <c r="A172" s="86">
        <v>168</v>
      </c>
      <c r="B172" s="101">
        <f>IFERROR(VLOOKUP(C172,学会NO!$A$1:$B$136,2,FALSE),"")</f>
        <v>715</v>
      </c>
      <c r="C172" s="102" t="s">
        <v>128</v>
      </c>
      <c r="D172" s="103">
        <v>715207</v>
      </c>
      <c r="E172" s="104" t="s">
        <v>411</v>
      </c>
      <c r="F172" s="105" t="str">
        <f>IFERROR(VLOOKUP(E172,値一覧!$K$1:$L$15,2,FALSE),"")</f>
        <v>手術</v>
      </c>
      <c r="G172" s="106" t="s">
        <v>472</v>
      </c>
      <c r="H172" s="95" t="s">
        <v>990</v>
      </c>
      <c r="I172" s="73" t="s">
        <v>1031</v>
      </c>
      <c r="J172" s="74" t="s">
        <v>1097</v>
      </c>
      <c r="K172" s="75" t="s">
        <v>1098</v>
      </c>
      <c r="L172" s="76"/>
    </row>
    <row r="173" spans="1:12" s="37" customFormat="1" ht="50.1" customHeight="1" x14ac:dyDescent="0.15">
      <c r="A173" s="86">
        <v>169</v>
      </c>
      <c r="B173" s="101">
        <f>IFERROR(VLOOKUP(C173,学会NO!$A$1:$B$136,2,FALSE),"")</f>
        <v>715</v>
      </c>
      <c r="C173" s="102" t="s">
        <v>128</v>
      </c>
      <c r="D173" s="103">
        <v>715208</v>
      </c>
      <c r="E173" s="104" t="s">
        <v>411</v>
      </c>
      <c r="F173" s="105" t="str">
        <f>IFERROR(VLOOKUP(E173,値一覧!$K$1:$L$15,2,FALSE),"")</f>
        <v>手術</v>
      </c>
      <c r="G173" s="106" t="s">
        <v>473</v>
      </c>
      <c r="H173" s="95" t="s">
        <v>994</v>
      </c>
      <c r="I173" s="73"/>
      <c r="J173" s="74"/>
      <c r="K173" s="75"/>
      <c r="L173" s="76"/>
    </row>
    <row r="174" spans="1:12" s="37" customFormat="1" ht="55.5" customHeight="1" x14ac:dyDescent="0.15">
      <c r="A174" s="86">
        <v>170</v>
      </c>
      <c r="B174" s="101">
        <f>IFERROR(VLOOKUP(C174,学会NO!$A$1:$B$136,2,FALSE),"")</f>
        <v>715</v>
      </c>
      <c r="C174" s="102" t="s">
        <v>128</v>
      </c>
      <c r="D174" s="103">
        <v>715209</v>
      </c>
      <c r="E174" s="104" t="s">
        <v>399</v>
      </c>
      <c r="F174" s="105" t="str">
        <f>IFERROR(VLOOKUP(E174,値一覧!$K$1:$L$15,2,FALSE),"")</f>
        <v>検査</v>
      </c>
      <c r="G174" s="106" t="s">
        <v>474</v>
      </c>
      <c r="H174" s="95" t="s">
        <v>994</v>
      </c>
      <c r="I174" s="73"/>
      <c r="J174" s="74"/>
      <c r="K174" s="75"/>
      <c r="L174" s="76"/>
    </row>
    <row r="175" spans="1:12" s="37" customFormat="1" ht="94.5" customHeight="1" x14ac:dyDescent="0.15">
      <c r="A175" s="86">
        <v>171</v>
      </c>
      <c r="B175" s="101">
        <f>IFERROR(VLOOKUP(C175,学会NO!$A$1:$B$136,2,FALSE),"")</f>
        <v>715</v>
      </c>
      <c r="C175" s="102" t="s">
        <v>128</v>
      </c>
      <c r="D175" s="103">
        <v>715210</v>
      </c>
      <c r="E175" s="104" t="s">
        <v>411</v>
      </c>
      <c r="F175" s="105" t="str">
        <f>IFERROR(VLOOKUP(E175,値一覧!$K$1:$L$15,2,FALSE),"")</f>
        <v>手術</v>
      </c>
      <c r="G175" s="106" t="s">
        <v>475</v>
      </c>
      <c r="H175" s="95" t="s">
        <v>994</v>
      </c>
      <c r="I175" s="73"/>
      <c r="J175" s="74"/>
      <c r="K175" s="75"/>
      <c r="L175" s="76"/>
    </row>
    <row r="176" spans="1:12" s="37" customFormat="1" ht="58.5" x14ac:dyDescent="0.15">
      <c r="A176" s="86">
        <v>172</v>
      </c>
      <c r="B176" s="101">
        <f>IFERROR(VLOOKUP(C176,学会NO!$A$1:$B$136,2,FALSE),"")</f>
        <v>718</v>
      </c>
      <c r="C176" s="102" t="s">
        <v>241</v>
      </c>
      <c r="D176" s="103">
        <v>718201</v>
      </c>
      <c r="E176" s="104" t="s">
        <v>396</v>
      </c>
      <c r="F176" s="105" t="str">
        <f>IFERROR(VLOOKUP(E176,値一覧!$K$1:$L$15,2,FALSE),"")</f>
        <v>投薬</v>
      </c>
      <c r="G176" s="106" t="s">
        <v>1170</v>
      </c>
      <c r="H176" s="95" t="s">
        <v>994</v>
      </c>
      <c r="I176" s="73"/>
      <c r="J176" s="74"/>
      <c r="K176" s="75"/>
      <c r="L176" s="76"/>
    </row>
    <row r="177" spans="1:12" s="37" customFormat="1" ht="50.25" customHeight="1" x14ac:dyDescent="0.15">
      <c r="A177" s="86">
        <v>173</v>
      </c>
      <c r="B177" s="101">
        <f>IFERROR(VLOOKUP(C177,学会NO!$A$1:$B$136,2,FALSE),"")</f>
        <v>718</v>
      </c>
      <c r="C177" s="102" t="s">
        <v>241</v>
      </c>
      <c r="D177" s="103">
        <v>718202</v>
      </c>
      <c r="E177" s="104" t="s">
        <v>399</v>
      </c>
      <c r="F177" s="105" t="str">
        <f>IFERROR(VLOOKUP(E177,値一覧!$K$1:$L$15,2,FALSE),"")</f>
        <v>検査</v>
      </c>
      <c r="G177" s="106" t="s">
        <v>780</v>
      </c>
      <c r="H177" s="95" t="s">
        <v>994</v>
      </c>
      <c r="I177" s="73"/>
      <c r="J177" s="74"/>
      <c r="K177" s="75"/>
      <c r="L177" s="76"/>
    </row>
    <row r="178" spans="1:12" s="37" customFormat="1" ht="49.5" customHeight="1" x14ac:dyDescent="0.15">
      <c r="A178" s="86">
        <v>174</v>
      </c>
      <c r="B178" s="101">
        <f>IFERROR(VLOOKUP(C178,学会NO!$A$1:$B$136,2,FALSE),"")</f>
        <v>718</v>
      </c>
      <c r="C178" s="102" t="s">
        <v>241</v>
      </c>
      <c r="D178" s="103">
        <v>718203</v>
      </c>
      <c r="E178" s="104" t="s">
        <v>399</v>
      </c>
      <c r="F178" s="105" t="str">
        <f>IFERROR(VLOOKUP(E178,値一覧!$K$1:$L$15,2,FALSE),"")</f>
        <v>検査</v>
      </c>
      <c r="G178" s="106" t="s">
        <v>781</v>
      </c>
      <c r="H178" s="95" t="s">
        <v>994</v>
      </c>
      <c r="I178" s="73"/>
      <c r="J178" s="74"/>
      <c r="K178" s="75"/>
      <c r="L178" s="76"/>
    </row>
    <row r="179" spans="1:12" s="37" customFormat="1" ht="150" customHeight="1" x14ac:dyDescent="0.15">
      <c r="A179" s="86">
        <v>175</v>
      </c>
      <c r="B179" s="101">
        <f>IFERROR(VLOOKUP(C179,学会NO!$A$1:$B$136,2,FALSE),"")</f>
        <v>720</v>
      </c>
      <c r="C179" s="102" t="s">
        <v>91</v>
      </c>
      <c r="D179" s="103">
        <v>720201</v>
      </c>
      <c r="E179" s="104" t="s">
        <v>460</v>
      </c>
      <c r="F179" s="105" t="str">
        <f>IFERROR(VLOOKUP(E179,値一覧!$K$1:$L$15,2,FALSE),"")</f>
        <v>放射線治療</v>
      </c>
      <c r="G179" s="106" t="s">
        <v>955</v>
      </c>
      <c r="H179" s="95" t="s">
        <v>990</v>
      </c>
      <c r="I179" s="73"/>
      <c r="J179" s="74"/>
      <c r="K179" s="75" t="s">
        <v>1137</v>
      </c>
      <c r="L179" s="76" t="s">
        <v>1136</v>
      </c>
    </row>
    <row r="180" spans="1:12" s="37" customFormat="1" ht="93" customHeight="1" x14ac:dyDescent="0.15">
      <c r="A180" s="86">
        <v>176</v>
      </c>
      <c r="B180" s="101">
        <f>IFERROR(VLOOKUP(C180,学会NO!$A$1:$B$136,2,FALSE),"")</f>
        <v>720</v>
      </c>
      <c r="C180" s="102" t="s">
        <v>91</v>
      </c>
      <c r="D180" s="103">
        <v>720202</v>
      </c>
      <c r="E180" s="104" t="s">
        <v>421</v>
      </c>
      <c r="F180" s="105" t="str">
        <f>IFERROR(VLOOKUP(E180,値一覧!$K$1:$L$15,2,FALSE),"")</f>
        <v>医学管理等</v>
      </c>
      <c r="G180" s="106" t="s">
        <v>956</v>
      </c>
      <c r="H180" s="95" t="s">
        <v>994</v>
      </c>
      <c r="I180" s="73"/>
      <c r="J180" s="74"/>
      <c r="K180" s="75"/>
      <c r="L180" s="76"/>
    </row>
    <row r="181" spans="1:12" s="37" customFormat="1" ht="168.75" customHeight="1" x14ac:dyDescent="0.15">
      <c r="A181" s="86">
        <v>177</v>
      </c>
      <c r="B181" s="101">
        <f>IFERROR(VLOOKUP(C181,学会NO!$A$1:$B$136,2,FALSE),"")</f>
        <v>720</v>
      </c>
      <c r="C181" s="102" t="s">
        <v>91</v>
      </c>
      <c r="D181" s="103">
        <v>720203</v>
      </c>
      <c r="E181" s="104" t="s">
        <v>460</v>
      </c>
      <c r="F181" s="105" t="str">
        <f>IFERROR(VLOOKUP(E181,値一覧!$K$1:$L$15,2,FALSE),"")</f>
        <v>放射線治療</v>
      </c>
      <c r="G181" s="106" t="s">
        <v>957</v>
      </c>
      <c r="H181" s="95" t="s">
        <v>1000</v>
      </c>
      <c r="I181" s="73" t="s">
        <v>1138</v>
      </c>
      <c r="J181" s="74" t="s">
        <v>1139</v>
      </c>
      <c r="K181" s="75" t="s">
        <v>1140</v>
      </c>
      <c r="L181" s="76" t="s">
        <v>1141</v>
      </c>
    </row>
    <row r="182" spans="1:12" s="37" customFormat="1" ht="84" customHeight="1" x14ac:dyDescent="0.15">
      <c r="A182" s="86">
        <v>178</v>
      </c>
      <c r="B182" s="101">
        <f>IFERROR(VLOOKUP(C182,学会NO!$A$1:$B$136,2,FALSE),"")</f>
        <v>720</v>
      </c>
      <c r="C182" s="102" t="s">
        <v>91</v>
      </c>
      <c r="D182" s="103">
        <v>720204</v>
      </c>
      <c r="E182" s="104" t="s">
        <v>460</v>
      </c>
      <c r="F182" s="105" t="str">
        <f>IFERROR(VLOOKUP(E182,値一覧!$K$1:$L$15,2,FALSE),"")</f>
        <v>放射線治療</v>
      </c>
      <c r="G182" s="106" t="s">
        <v>958</v>
      </c>
      <c r="H182" s="95" t="s">
        <v>994</v>
      </c>
      <c r="I182" s="73"/>
      <c r="J182" s="74"/>
      <c r="K182" s="75"/>
      <c r="L182" s="76"/>
    </row>
    <row r="183" spans="1:12" s="37" customFormat="1" ht="82.5" customHeight="1" x14ac:dyDescent="0.15">
      <c r="A183" s="86">
        <v>179</v>
      </c>
      <c r="B183" s="101">
        <f>IFERROR(VLOOKUP(C183,学会NO!$A$1:$B$136,2,FALSE),"")</f>
        <v>720</v>
      </c>
      <c r="C183" s="102" t="s">
        <v>91</v>
      </c>
      <c r="D183" s="103">
        <v>720205</v>
      </c>
      <c r="E183" s="104" t="s">
        <v>460</v>
      </c>
      <c r="F183" s="105" t="str">
        <f>IFERROR(VLOOKUP(E183,値一覧!$K$1:$L$15,2,FALSE),"")</f>
        <v>放射線治療</v>
      </c>
      <c r="G183" s="106" t="s">
        <v>959</v>
      </c>
      <c r="H183" s="95" t="s">
        <v>990</v>
      </c>
      <c r="I183" s="73" t="s">
        <v>1138</v>
      </c>
      <c r="J183" s="74" t="s">
        <v>1142</v>
      </c>
      <c r="K183" s="75" t="s">
        <v>1143</v>
      </c>
      <c r="L183" s="76" t="s">
        <v>1144</v>
      </c>
    </row>
    <row r="184" spans="1:12" s="37" customFormat="1" ht="102" customHeight="1" x14ac:dyDescent="0.15">
      <c r="A184" s="86">
        <v>180</v>
      </c>
      <c r="B184" s="101">
        <f>IFERROR(VLOOKUP(C184,学会NO!$A$1:$B$136,2,FALSE),"")</f>
        <v>720</v>
      </c>
      <c r="C184" s="102" t="s">
        <v>91</v>
      </c>
      <c r="D184" s="103">
        <v>720206</v>
      </c>
      <c r="E184" s="104" t="s">
        <v>460</v>
      </c>
      <c r="F184" s="105" t="str">
        <f>IFERROR(VLOOKUP(E184,値一覧!$K$1:$L$15,2,FALSE),"")</f>
        <v>放射線治療</v>
      </c>
      <c r="G184" s="106" t="s">
        <v>960</v>
      </c>
      <c r="H184" s="95" t="s">
        <v>990</v>
      </c>
      <c r="I184" s="73" t="s">
        <v>1138</v>
      </c>
      <c r="J184" s="74" t="s">
        <v>1142</v>
      </c>
      <c r="K184" s="75" t="s">
        <v>1145</v>
      </c>
      <c r="L184" s="76" t="s">
        <v>1146</v>
      </c>
    </row>
    <row r="185" spans="1:12" s="37" customFormat="1" ht="88.5" customHeight="1" x14ac:dyDescent="0.15">
      <c r="A185" s="86">
        <v>181</v>
      </c>
      <c r="B185" s="101">
        <f>IFERROR(VLOOKUP(C185,学会NO!$A$1:$B$136,2,FALSE),"")</f>
        <v>720</v>
      </c>
      <c r="C185" s="102" t="s">
        <v>91</v>
      </c>
      <c r="D185" s="103">
        <v>720207</v>
      </c>
      <c r="E185" s="104" t="s">
        <v>460</v>
      </c>
      <c r="F185" s="105" t="str">
        <f>IFERROR(VLOOKUP(E185,値一覧!$K$1:$L$15,2,FALSE),"")</f>
        <v>放射線治療</v>
      </c>
      <c r="G185" s="106" t="s">
        <v>835</v>
      </c>
      <c r="H185" s="95" t="s">
        <v>994</v>
      </c>
      <c r="I185" s="73"/>
      <c r="J185" s="74"/>
      <c r="K185" s="75"/>
      <c r="L185" s="76"/>
    </row>
    <row r="186" spans="1:12" s="37" customFormat="1" ht="99" customHeight="1" x14ac:dyDescent="0.15">
      <c r="A186" s="86">
        <v>182</v>
      </c>
      <c r="B186" s="101">
        <f>IFERROR(VLOOKUP(C186,学会NO!$A$1:$B$136,2,FALSE),"")</f>
        <v>720</v>
      </c>
      <c r="C186" s="102" t="s">
        <v>91</v>
      </c>
      <c r="D186" s="103">
        <v>720208</v>
      </c>
      <c r="E186" s="104" t="s">
        <v>460</v>
      </c>
      <c r="F186" s="105" t="str">
        <f>IFERROR(VLOOKUP(E186,値一覧!$K$1:$L$15,2,FALSE),"")</f>
        <v>放射線治療</v>
      </c>
      <c r="G186" s="106" t="s">
        <v>836</v>
      </c>
      <c r="H186" s="95" t="s">
        <v>994</v>
      </c>
      <c r="I186" s="73"/>
      <c r="J186" s="74"/>
      <c r="K186" s="75"/>
      <c r="L186" s="76"/>
    </row>
    <row r="187" spans="1:12" s="37" customFormat="1" ht="201" customHeight="1" x14ac:dyDescent="0.15">
      <c r="A187" s="86">
        <v>183</v>
      </c>
      <c r="B187" s="101">
        <f>IFERROR(VLOOKUP(C187,学会NO!$A$1:$B$136,2,FALSE),"")</f>
        <v>720</v>
      </c>
      <c r="C187" s="102" t="s">
        <v>91</v>
      </c>
      <c r="D187" s="103">
        <v>720209</v>
      </c>
      <c r="E187" s="104" t="s">
        <v>421</v>
      </c>
      <c r="F187" s="105" t="str">
        <f>IFERROR(VLOOKUP(E187,値一覧!$K$1:$L$15,2,FALSE),"")</f>
        <v>医学管理等</v>
      </c>
      <c r="G187" s="106" t="s">
        <v>961</v>
      </c>
      <c r="H187" s="95" t="s">
        <v>397</v>
      </c>
      <c r="I187" s="73" t="s">
        <v>1049</v>
      </c>
      <c r="J187" s="74" t="s">
        <v>1147</v>
      </c>
      <c r="K187" s="75" t="s">
        <v>1148</v>
      </c>
      <c r="L187" s="76" t="s">
        <v>1149</v>
      </c>
    </row>
    <row r="188" spans="1:12" s="37" customFormat="1" ht="274.5" customHeight="1" x14ac:dyDescent="0.15">
      <c r="A188" s="86">
        <v>184</v>
      </c>
      <c r="B188" s="101">
        <f>IFERROR(VLOOKUP(C188,学会NO!$A$1:$B$136,2,FALSE),"")</f>
        <v>720</v>
      </c>
      <c r="C188" s="102" t="s">
        <v>91</v>
      </c>
      <c r="D188" s="103">
        <v>720210</v>
      </c>
      <c r="E188" s="104" t="s">
        <v>460</v>
      </c>
      <c r="F188" s="105" t="str">
        <f>IFERROR(VLOOKUP(E188,値一覧!$K$1:$L$15,2,FALSE),"")</f>
        <v>放射線治療</v>
      </c>
      <c r="G188" s="106" t="s">
        <v>962</v>
      </c>
      <c r="H188" s="95" t="s">
        <v>397</v>
      </c>
      <c r="I188" s="73" t="s">
        <v>1138</v>
      </c>
      <c r="J188" s="74" t="s">
        <v>1139</v>
      </c>
      <c r="K188" s="75" t="s">
        <v>1150</v>
      </c>
      <c r="L188" s="76" t="s">
        <v>1151</v>
      </c>
    </row>
    <row r="189" spans="1:12" s="37" customFormat="1" ht="60.75" customHeight="1" x14ac:dyDescent="0.15">
      <c r="A189" s="86">
        <v>185</v>
      </c>
      <c r="B189" s="101">
        <f>IFERROR(VLOOKUP(C189,学会NO!$A$1:$B$136,2,FALSE),"")</f>
        <v>720</v>
      </c>
      <c r="C189" s="102" t="s">
        <v>91</v>
      </c>
      <c r="D189" s="103">
        <v>720211</v>
      </c>
      <c r="E189" s="104" t="s">
        <v>421</v>
      </c>
      <c r="F189" s="105" t="str">
        <f>IFERROR(VLOOKUP(E189,値一覧!$K$1:$L$15,2,FALSE),"")</f>
        <v>医学管理等</v>
      </c>
      <c r="G189" s="106" t="s">
        <v>839</v>
      </c>
      <c r="H189" s="95" t="s">
        <v>994</v>
      </c>
      <c r="I189" s="73"/>
      <c r="J189" s="74"/>
      <c r="K189" s="75"/>
      <c r="L189" s="76"/>
    </row>
    <row r="190" spans="1:12" s="37" customFormat="1" ht="79.5" customHeight="1" x14ac:dyDescent="0.15">
      <c r="A190" s="86">
        <v>186</v>
      </c>
      <c r="B190" s="101">
        <f>IFERROR(VLOOKUP(C190,学会NO!$A$1:$B$136,2,FALSE),"")</f>
        <v>720</v>
      </c>
      <c r="C190" s="102" t="s">
        <v>91</v>
      </c>
      <c r="D190" s="103">
        <v>720212</v>
      </c>
      <c r="E190" s="104" t="s">
        <v>460</v>
      </c>
      <c r="F190" s="105" t="str">
        <f>IFERROR(VLOOKUP(E190,値一覧!$K$1:$L$15,2,FALSE),"")</f>
        <v>放射線治療</v>
      </c>
      <c r="G190" s="106" t="s">
        <v>837</v>
      </c>
      <c r="H190" s="95" t="s">
        <v>994</v>
      </c>
      <c r="I190" s="73"/>
      <c r="J190" s="74"/>
      <c r="K190" s="75"/>
      <c r="L190" s="76"/>
    </row>
    <row r="191" spans="1:12" s="37" customFormat="1" ht="92.25" customHeight="1" x14ac:dyDescent="0.15">
      <c r="A191" s="86">
        <v>187</v>
      </c>
      <c r="B191" s="101">
        <f>IFERROR(VLOOKUP(C191,学会NO!$A$1:$B$136,2,FALSE),"")</f>
        <v>720</v>
      </c>
      <c r="C191" s="102" t="s">
        <v>91</v>
      </c>
      <c r="D191" s="103">
        <v>720213</v>
      </c>
      <c r="E191" s="104" t="s">
        <v>460</v>
      </c>
      <c r="F191" s="105" t="str">
        <f>IFERROR(VLOOKUP(E191,値一覧!$K$1:$L$15,2,FALSE),"")</f>
        <v>放射線治療</v>
      </c>
      <c r="G191" s="106" t="s">
        <v>847</v>
      </c>
      <c r="H191" s="95" t="s">
        <v>994</v>
      </c>
      <c r="I191" s="73"/>
      <c r="J191" s="74"/>
      <c r="K191" s="75"/>
      <c r="L191" s="76"/>
    </row>
    <row r="192" spans="1:12" s="37" customFormat="1" ht="67.5" customHeight="1" x14ac:dyDescent="0.15">
      <c r="A192" s="86">
        <v>188</v>
      </c>
      <c r="B192" s="101">
        <f>IFERROR(VLOOKUP(C192,学会NO!$A$1:$B$136,2,FALSE),"")</f>
        <v>720</v>
      </c>
      <c r="C192" s="102" t="s">
        <v>91</v>
      </c>
      <c r="D192" s="103">
        <v>720214</v>
      </c>
      <c r="E192" s="104" t="s">
        <v>460</v>
      </c>
      <c r="F192" s="105" t="str">
        <f>IFERROR(VLOOKUP(E192,値一覧!$K$1:$L$15,2,FALSE),"")</f>
        <v>放射線治療</v>
      </c>
      <c r="G192" s="106" t="s">
        <v>838</v>
      </c>
      <c r="H192" s="95" t="s">
        <v>994</v>
      </c>
      <c r="I192" s="73"/>
      <c r="J192" s="74"/>
      <c r="K192" s="75"/>
      <c r="L192" s="76"/>
    </row>
    <row r="193" spans="1:12" s="37" customFormat="1" ht="61.5" customHeight="1" x14ac:dyDescent="0.15">
      <c r="A193" s="86">
        <v>189</v>
      </c>
      <c r="B193" s="101">
        <f>IFERROR(VLOOKUP(C193,学会NO!$A$1:$B$136,2,FALSE),"")</f>
        <v>720</v>
      </c>
      <c r="C193" s="102" t="s">
        <v>91</v>
      </c>
      <c r="D193" s="103">
        <v>720215</v>
      </c>
      <c r="E193" s="104" t="s">
        <v>460</v>
      </c>
      <c r="F193" s="105" t="str">
        <f>IFERROR(VLOOKUP(E193,値一覧!$K$1:$L$15,2,FALSE),"")</f>
        <v>放射線治療</v>
      </c>
      <c r="G193" s="106" t="s">
        <v>841</v>
      </c>
      <c r="H193" s="95" t="s">
        <v>994</v>
      </c>
      <c r="I193" s="73"/>
      <c r="J193" s="74"/>
      <c r="K193" s="75"/>
      <c r="L193" s="76"/>
    </row>
    <row r="194" spans="1:12" s="37" customFormat="1" ht="94.5" customHeight="1" x14ac:dyDescent="0.15">
      <c r="A194" s="86">
        <v>190</v>
      </c>
      <c r="B194" s="101">
        <f>IFERROR(VLOOKUP(C194,学会NO!$A$1:$B$136,2,FALSE),"")</f>
        <v>720</v>
      </c>
      <c r="C194" s="102" t="s">
        <v>91</v>
      </c>
      <c r="D194" s="103">
        <v>720216</v>
      </c>
      <c r="E194" s="104" t="s">
        <v>460</v>
      </c>
      <c r="F194" s="105" t="str">
        <f>IFERROR(VLOOKUP(E194,値一覧!$K$1:$L$15,2,FALSE),"")</f>
        <v>放射線治療</v>
      </c>
      <c r="G194" s="106" t="s">
        <v>840</v>
      </c>
      <c r="H194" s="95" t="s">
        <v>994</v>
      </c>
      <c r="I194" s="73"/>
      <c r="J194" s="74"/>
      <c r="K194" s="75"/>
      <c r="L194" s="76"/>
    </row>
    <row r="195" spans="1:12" s="37" customFormat="1" ht="50.1" customHeight="1" x14ac:dyDescent="0.15">
      <c r="A195" s="86">
        <v>191</v>
      </c>
      <c r="B195" s="101">
        <f>IFERROR(VLOOKUP(C195,学会NO!$A$1:$B$136,2,FALSE),"")</f>
        <v>720</v>
      </c>
      <c r="C195" s="102" t="s">
        <v>91</v>
      </c>
      <c r="D195" s="103">
        <v>720217</v>
      </c>
      <c r="E195" s="104" t="s">
        <v>460</v>
      </c>
      <c r="F195" s="105" t="str">
        <f>IFERROR(VLOOKUP(E195,値一覧!$K$1:$L$15,2,FALSE),"")</f>
        <v>放射線治療</v>
      </c>
      <c r="G195" s="106" t="s">
        <v>844</v>
      </c>
      <c r="H195" s="95" t="s">
        <v>994</v>
      </c>
      <c r="I195" s="73"/>
      <c r="J195" s="74"/>
      <c r="K195" s="75"/>
      <c r="L195" s="76"/>
    </row>
    <row r="196" spans="1:12" s="37" customFormat="1" ht="50.1" customHeight="1" x14ac:dyDescent="0.15">
      <c r="A196" s="86">
        <v>192</v>
      </c>
      <c r="B196" s="101">
        <f>IFERROR(VLOOKUP(C196,学会NO!$A$1:$B$136,2,FALSE),"")</f>
        <v>720</v>
      </c>
      <c r="C196" s="102" t="s">
        <v>91</v>
      </c>
      <c r="D196" s="103">
        <v>720218</v>
      </c>
      <c r="E196" s="104" t="s">
        <v>460</v>
      </c>
      <c r="F196" s="105" t="str">
        <f>IFERROR(VLOOKUP(E196,値一覧!$K$1:$L$15,2,FALSE),"")</f>
        <v>放射線治療</v>
      </c>
      <c r="G196" s="106" t="s">
        <v>843</v>
      </c>
      <c r="H196" s="95" t="s">
        <v>994</v>
      </c>
      <c r="I196" s="73"/>
      <c r="J196" s="74"/>
      <c r="K196" s="75"/>
      <c r="L196" s="76"/>
    </row>
    <row r="197" spans="1:12" s="37" customFormat="1" ht="50.1" customHeight="1" x14ac:dyDescent="0.15">
      <c r="A197" s="86">
        <v>193</v>
      </c>
      <c r="B197" s="101">
        <f>IFERROR(VLOOKUP(C197,学会NO!$A$1:$B$136,2,FALSE),"")</f>
        <v>720</v>
      </c>
      <c r="C197" s="102" t="s">
        <v>91</v>
      </c>
      <c r="D197" s="103">
        <v>720219</v>
      </c>
      <c r="E197" s="104" t="s">
        <v>411</v>
      </c>
      <c r="F197" s="105" t="str">
        <f>IFERROR(VLOOKUP(E197,値一覧!$K$1:$L$15,2,FALSE),"")</f>
        <v>手術</v>
      </c>
      <c r="G197" s="106" t="s">
        <v>963</v>
      </c>
      <c r="H197" s="95" t="s">
        <v>994</v>
      </c>
      <c r="I197" s="73"/>
      <c r="J197" s="74"/>
      <c r="K197" s="75"/>
      <c r="L197" s="76"/>
    </row>
    <row r="198" spans="1:12" s="37" customFormat="1" ht="69.75" customHeight="1" x14ac:dyDescent="0.15">
      <c r="A198" s="86">
        <v>194</v>
      </c>
      <c r="B198" s="101">
        <f>IFERROR(VLOOKUP(C198,学会NO!$A$1:$B$136,2,FALSE),"")</f>
        <v>720</v>
      </c>
      <c r="C198" s="102" t="s">
        <v>91</v>
      </c>
      <c r="D198" s="103">
        <v>720220</v>
      </c>
      <c r="E198" s="104" t="s">
        <v>411</v>
      </c>
      <c r="F198" s="105" t="str">
        <f>IFERROR(VLOOKUP(E198,値一覧!$K$1:$L$15,2,FALSE),"")</f>
        <v>手術</v>
      </c>
      <c r="G198" s="106" t="s">
        <v>845</v>
      </c>
      <c r="H198" s="95" t="s">
        <v>994</v>
      </c>
      <c r="I198" s="73"/>
      <c r="J198" s="74"/>
      <c r="K198" s="75"/>
      <c r="L198" s="76"/>
    </row>
    <row r="199" spans="1:12" s="37" customFormat="1" ht="306" customHeight="1" x14ac:dyDescent="0.15">
      <c r="A199" s="86">
        <v>195</v>
      </c>
      <c r="B199" s="101">
        <f>IFERROR(VLOOKUP(C199,学会NO!$A$1:$B$136,2,FALSE),"")</f>
        <v>720</v>
      </c>
      <c r="C199" s="102" t="s">
        <v>91</v>
      </c>
      <c r="D199" s="103">
        <v>720221</v>
      </c>
      <c r="E199" s="104" t="s">
        <v>460</v>
      </c>
      <c r="F199" s="105" t="str">
        <f>IFERROR(VLOOKUP(E199,値一覧!$K$1:$L$15,2,FALSE),"")</f>
        <v>放射線治療</v>
      </c>
      <c r="G199" s="106" t="s">
        <v>842</v>
      </c>
      <c r="H199" s="95" t="s">
        <v>990</v>
      </c>
      <c r="I199" s="73" t="s">
        <v>1138</v>
      </c>
      <c r="J199" s="74">
        <v>200</v>
      </c>
      <c r="K199" s="75" t="s">
        <v>1152</v>
      </c>
      <c r="L199" s="76" t="s">
        <v>1153</v>
      </c>
    </row>
    <row r="200" spans="1:12" s="37" customFormat="1" ht="147" customHeight="1" x14ac:dyDescent="0.15">
      <c r="A200" s="86">
        <v>196</v>
      </c>
      <c r="B200" s="101">
        <f>IFERROR(VLOOKUP(C200,学会NO!$A$1:$B$136,2,FALSE),"")</f>
        <v>720</v>
      </c>
      <c r="C200" s="102" t="s">
        <v>91</v>
      </c>
      <c r="D200" s="103">
        <v>720222</v>
      </c>
      <c r="E200" s="104" t="s">
        <v>460</v>
      </c>
      <c r="F200" s="105" t="str">
        <f>IFERROR(VLOOKUP(E200,値一覧!$K$1:$L$15,2,FALSE),"")</f>
        <v>放射線治療</v>
      </c>
      <c r="G200" s="106" t="s">
        <v>846</v>
      </c>
      <c r="H200" s="95" t="s">
        <v>990</v>
      </c>
      <c r="I200" s="73" t="s">
        <v>1138</v>
      </c>
      <c r="J200" s="74"/>
      <c r="K200" s="75" t="s">
        <v>1154</v>
      </c>
      <c r="L200" s="76" t="s">
        <v>1155</v>
      </c>
    </row>
    <row r="201" spans="1:12" s="37" customFormat="1" ht="100.5" customHeight="1" x14ac:dyDescent="0.15">
      <c r="A201" s="86">
        <v>197</v>
      </c>
      <c r="B201" s="101">
        <f>IFERROR(VLOOKUP(C201,学会NO!$A$1:$B$136,2,FALSE),"")</f>
        <v>720</v>
      </c>
      <c r="C201" s="102" t="s">
        <v>91</v>
      </c>
      <c r="D201" s="103">
        <v>720223</v>
      </c>
      <c r="E201" s="104" t="s">
        <v>460</v>
      </c>
      <c r="F201" s="105" t="str">
        <f>IFERROR(VLOOKUP(E201,値一覧!$K$1:$L$15,2,FALSE),"")</f>
        <v>放射線治療</v>
      </c>
      <c r="G201" s="106" t="s">
        <v>848</v>
      </c>
      <c r="H201" s="95" t="s">
        <v>994</v>
      </c>
      <c r="I201" s="73"/>
      <c r="J201" s="74"/>
      <c r="K201" s="75"/>
      <c r="L201" s="76"/>
    </row>
    <row r="202" spans="1:12" s="37" customFormat="1" ht="50.1" customHeight="1" x14ac:dyDescent="0.15">
      <c r="A202" s="86">
        <v>198</v>
      </c>
      <c r="B202" s="101">
        <f>IFERROR(VLOOKUP(C202,学会NO!$A$1:$B$136,2,FALSE),"")</f>
        <v>722</v>
      </c>
      <c r="C202" s="102" t="s">
        <v>139</v>
      </c>
      <c r="D202" s="103">
        <v>722201</v>
      </c>
      <c r="E202" s="104" t="s">
        <v>397</v>
      </c>
      <c r="F202" s="105" t="str">
        <f>IFERROR(VLOOKUP(E202,値一覧!$K$1:$L$15,2,FALSE),"")</f>
        <v>その他</v>
      </c>
      <c r="G202" s="106" t="s">
        <v>929</v>
      </c>
      <c r="H202" s="95" t="s">
        <v>994</v>
      </c>
      <c r="I202" s="73"/>
      <c r="J202" s="74"/>
      <c r="K202" s="75"/>
      <c r="L202" s="76"/>
    </row>
    <row r="203" spans="1:12" s="37" customFormat="1" ht="50.1" customHeight="1" x14ac:dyDescent="0.15">
      <c r="A203" s="86">
        <v>199</v>
      </c>
      <c r="B203" s="101">
        <f>IFERROR(VLOOKUP(C203,学会NO!$A$1:$B$136,2,FALSE),"")</f>
        <v>724</v>
      </c>
      <c r="C203" s="102" t="s">
        <v>244</v>
      </c>
      <c r="D203" s="103">
        <v>724201</v>
      </c>
      <c r="E203" s="104" t="s">
        <v>399</v>
      </c>
      <c r="F203" s="105" t="str">
        <f>IFERROR(VLOOKUP(E203,値一覧!$K$1:$L$15,2,FALSE),"")</f>
        <v>検査</v>
      </c>
      <c r="G203" s="106" t="s">
        <v>816</v>
      </c>
      <c r="H203" s="95" t="s">
        <v>994</v>
      </c>
      <c r="I203" s="73"/>
      <c r="J203" s="74"/>
      <c r="K203" s="75"/>
      <c r="L203" s="76"/>
    </row>
    <row r="204" spans="1:12" s="37" customFormat="1" ht="372.75" customHeight="1" x14ac:dyDescent="0.15">
      <c r="A204" s="86">
        <v>200</v>
      </c>
      <c r="B204" s="101">
        <f>IFERROR(VLOOKUP(C204,学会NO!$A$1:$B$136,2,FALSE),"")</f>
        <v>724</v>
      </c>
      <c r="C204" s="102" t="s">
        <v>244</v>
      </c>
      <c r="D204" s="103">
        <v>724202</v>
      </c>
      <c r="E204" s="104" t="s">
        <v>480</v>
      </c>
      <c r="F204" s="105" t="str">
        <f>IFERROR(VLOOKUP(E204,値一覧!$K$1:$L$15,2,FALSE),"")</f>
        <v>注射</v>
      </c>
      <c r="G204" s="106" t="s">
        <v>817</v>
      </c>
      <c r="H204" s="95" t="s">
        <v>1000</v>
      </c>
      <c r="I204" s="73" t="s">
        <v>1174</v>
      </c>
      <c r="J204" s="74" t="s">
        <v>1175</v>
      </c>
      <c r="K204" s="75" t="s">
        <v>1176</v>
      </c>
      <c r="L204" s="76"/>
    </row>
    <row r="205" spans="1:12" s="37" customFormat="1" ht="50.1" customHeight="1" x14ac:dyDescent="0.15">
      <c r="A205" s="86">
        <v>201</v>
      </c>
      <c r="B205" s="101">
        <f>IFERROR(VLOOKUP(C205,学会NO!$A$1:$B$136,2,FALSE),"")</f>
        <v>724</v>
      </c>
      <c r="C205" s="102" t="s">
        <v>244</v>
      </c>
      <c r="D205" s="103">
        <v>724203</v>
      </c>
      <c r="E205" s="104" t="s">
        <v>399</v>
      </c>
      <c r="F205" s="105" t="str">
        <f>IFERROR(VLOOKUP(E205,値一覧!$K$1:$L$15,2,FALSE),"")</f>
        <v>検査</v>
      </c>
      <c r="G205" s="106" t="s">
        <v>818</v>
      </c>
      <c r="H205" s="95" t="s">
        <v>994</v>
      </c>
      <c r="I205" s="73"/>
      <c r="J205" s="74"/>
      <c r="K205" s="75"/>
      <c r="L205" s="76"/>
    </row>
    <row r="206" spans="1:12" s="37" customFormat="1" ht="50.1" customHeight="1" x14ac:dyDescent="0.15">
      <c r="A206" s="86">
        <v>202</v>
      </c>
      <c r="B206" s="101">
        <f>IFERROR(VLOOKUP(C206,学会NO!$A$1:$B$136,2,FALSE),"")</f>
        <v>724</v>
      </c>
      <c r="C206" s="102" t="s">
        <v>244</v>
      </c>
      <c r="D206" s="103">
        <v>724204</v>
      </c>
      <c r="E206" s="104" t="s">
        <v>399</v>
      </c>
      <c r="F206" s="105" t="str">
        <f>IFERROR(VLOOKUP(E206,値一覧!$K$1:$L$15,2,FALSE),"")</f>
        <v>検査</v>
      </c>
      <c r="G206" s="106" t="s">
        <v>819</v>
      </c>
      <c r="H206" s="95" t="s">
        <v>994</v>
      </c>
      <c r="I206" s="73"/>
      <c r="J206" s="74"/>
      <c r="K206" s="75"/>
      <c r="L206" s="76"/>
    </row>
    <row r="207" spans="1:12" s="37" customFormat="1" ht="50.1" customHeight="1" x14ac:dyDescent="0.15">
      <c r="A207" s="86">
        <v>203</v>
      </c>
      <c r="B207" s="101">
        <f>IFERROR(VLOOKUP(C207,学会NO!$A$1:$B$136,2,FALSE),"")</f>
        <v>724</v>
      </c>
      <c r="C207" s="102" t="s">
        <v>244</v>
      </c>
      <c r="D207" s="103">
        <v>724205</v>
      </c>
      <c r="E207" s="104" t="s">
        <v>399</v>
      </c>
      <c r="F207" s="105" t="str">
        <f>IFERROR(VLOOKUP(E207,値一覧!$K$1:$L$15,2,FALSE),"")</f>
        <v>検査</v>
      </c>
      <c r="G207" s="106" t="s">
        <v>820</v>
      </c>
      <c r="H207" s="95" t="s">
        <v>994</v>
      </c>
      <c r="I207" s="73"/>
      <c r="J207" s="74"/>
      <c r="K207" s="75"/>
      <c r="L207" s="76"/>
    </row>
    <row r="208" spans="1:12" s="37" customFormat="1" ht="50.1" customHeight="1" x14ac:dyDescent="0.15">
      <c r="A208" s="86">
        <v>204</v>
      </c>
      <c r="B208" s="101">
        <f>IFERROR(VLOOKUP(C208,学会NO!$A$1:$B$136,2,FALSE),"")</f>
        <v>724</v>
      </c>
      <c r="C208" s="102" t="s">
        <v>244</v>
      </c>
      <c r="D208" s="103">
        <v>724206</v>
      </c>
      <c r="E208" s="104" t="s">
        <v>399</v>
      </c>
      <c r="F208" s="105" t="str">
        <f>IFERROR(VLOOKUP(E208,値一覧!$K$1:$L$15,2,FALSE),"")</f>
        <v>検査</v>
      </c>
      <c r="G208" s="106" t="s">
        <v>821</v>
      </c>
      <c r="H208" s="95" t="s">
        <v>994</v>
      </c>
      <c r="I208" s="73"/>
      <c r="J208" s="74"/>
      <c r="K208" s="75"/>
      <c r="L208" s="76"/>
    </row>
    <row r="209" spans="1:12" s="37" customFormat="1" ht="50.1" customHeight="1" x14ac:dyDescent="0.15">
      <c r="A209" s="86">
        <v>205</v>
      </c>
      <c r="B209" s="101">
        <f>IFERROR(VLOOKUP(C209,学会NO!$A$1:$B$136,2,FALSE),"")</f>
        <v>724</v>
      </c>
      <c r="C209" s="102" t="s">
        <v>244</v>
      </c>
      <c r="D209" s="103">
        <v>724207</v>
      </c>
      <c r="E209" s="104" t="s">
        <v>411</v>
      </c>
      <c r="F209" s="105" t="str">
        <f>IFERROR(VLOOKUP(E209,値一覧!$K$1:$L$15,2,FALSE),"")</f>
        <v>手術</v>
      </c>
      <c r="G209" s="106" t="s">
        <v>822</v>
      </c>
      <c r="H209" s="95" t="s">
        <v>994</v>
      </c>
      <c r="I209" s="73"/>
      <c r="J209" s="74"/>
      <c r="K209" s="75"/>
      <c r="L209" s="76"/>
    </row>
    <row r="210" spans="1:12" s="37" customFormat="1" ht="50.1" customHeight="1" x14ac:dyDescent="0.15">
      <c r="A210" s="86">
        <v>206</v>
      </c>
      <c r="B210" s="101">
        <f>IFERROR(VLOOKUP(C210,学会NO!$A$1:$B$136,2,FALSE),"")</f>
        <v>725</v>
      </c>
      <c r="C210" s="102" t="s">
        <v>245</v>
      </c>
      <c r="D210" s="103">
        <v>725201</v>
      </c>
      <c r="E210" s="104" t="s">
        <v>421</v>
      </c>
      <c r="F210" s="105" t="str">
        <f>IFERROR(VLOOKUP(E210,値一覧!$K$1:$L$15,2,FALSE),"")</f>
        <v>医学管理等</v>
      </c>
      <c r="G210" s="106" t="s">
        <v>744</v>
      </c>
      <c r="H210" s="95" t="s">
        <v>990</v>
      </c>
      <c r="I210" s="73" t="s">
        <v>1049</v>
      </c>
      <c r="J210" s="74" t="s">
        <v>1197</v>
      </c>
      <c r="K210" s="75" t="s">
        <v>1198</v>
      </c>
      <c r="L210" s="76"/>
    </row>
    <row r="211" spans="1:12" s="37" customFormat="1" ht="50.1" customHeight="1" x14ac:dyDescent="0.15">
      <c r="A211" s="86">
        <v>207</v>
      </c>
      <c r="B211" s="101">
        <f>IFERROR(VLOOKUP(C211,学会NO!$A$1:$B$136,2,FALSE),"")</f>
        <v>725</v>
      </c>
      <c r="C211" s="102" t="s">
        <v>245</v>
      </c>
      <c r="D211" s="103">
        <v>725202</v>
      </c>
      <c r="E211" s="104" t="s">
        <v>423</v>
      </c>
      <c r="F211" s="105" t="str">
        <f>IFERROR(VLOOKUP(E211,値一覧!$K$1:$L$15,2,FALSE),"")</f>
        <v>リハビリテーション</v>
      </c>
      <c r="G211" s="106" t="s">
        <v>745</v>
      </c>
      <c r="H211" s="95" t="s">
        <v>990</v>
      </c>
      <c r="I211" s="73" t="s">
        <v>309</v>
      </c>
      <c r="J211" s="74" t="s">
        <v>1199</v>
      </c>
      <c r="K211" s="75" t="s">
        <v>1201</v>
      </c>
      <c r="L211" s="76" t="s">
        <v>1200</v>
      </c>
    </row>
    <row r="212" spans="1:12" s="37" customFormat="1" ht="50.1" customHeight="1" x14ac:dyDescent="0.15">
      <c r="A212" s="86">
        <v>208</v>
      </c>
      <c r="B212" s="101">
        <f>IFERROR(VLOOKUP(C212,学会NO!$A$1:$B$136,2,FALSE),"")</f>
        <v>725</v>
      </c>
      <c r="C212" s="102" t="s">
        <v>245</v>
      </c>
      <c r="D212" s="103">
        <v>725203</v>
      </c>
      <c r="E212" s="104" t="s">
        <v>590</v>
      </c>
      <c r="F212" s="105" t="str">
        <f>IFERROR(VLOOKUP(E212,値一覧!$K$1:$L$15,2,FALSE),"")</f>
        <v>麻酔</v>
      </c>
      <c r="G212" s="106" t="s">
        <v>746</v>
      </c>
      <c r="H212" s="95" t="s">
        <v>994</v>
      </c>
      <c r="I212" s="73"/>
      <c r="J212" s="74"/>
      <c r="K212" s="75"/>
      <c r="L212" s="76"/>
    </row>
    <row r="213" spans="1:12" s="37" customFormat="1" ht="50.1" customHeight="1" x14ac:dyDescent="0.15">
      <c r="A213" s="86">
        <v>209</v>
      </c>
      <c r="B213" s="101">
        <f>IFERROR(VLOOKUP(C213,学会NO!$A$1:$B$136,2,FALSE),"")</f>
        <v>726</v>
      </c>
      <c r="C213" s="102" t="s">
        <v>246</v>
      </c>
      <c r="D213" s="103">
        <v>726201</v>
      </c>
      <c r="E213" s="104" t="s">
        <v>399</v>
      </c>
      <c r="F213" s="105" t="str">
        <f>IFERROR(VLOOKUP(E213,値一覧!$K$1:$L$15,2,FALSE),"")</f>
        <v>検査</v>
      </c>
      <c r="G213" s="106" t="s">
        <v>739</v>
      </c>
      <c r="H213" s="95" t="s">
        <v>994</v>
      </c>
      <c r="I213" s="73"/>
      <c r="J213" s="74"/>
      <c r="K213" s="75"/>
      <c r="L213" s="76"/>
    </row>
    <row r="214" spans="1:12" s="37" customFormat="1" ht="66" x14ac:dyDescent="0.15">
      <c r="A214" s="86">
        <v>210</v>
      </c>
      <c r="B214" s="101">
        <f>IFERROR(VLOOKUP(C214,学会NO!$A$1:$B$136,2,FALSE),"")</f>
        <v>726</v>
      </c>
      <c r="C214" s="102" t="s">
        <v>246</v>
      </c>
      <c r="D214" s="103">
        <v>726202</v>
      </c>
      <c r="E214" s="104" t="s">
        <v>399</v>
      </c>
      <c r="F214" s="105" t="str">
        <f>IFERROR(VLOOKUP(E214,値一覧!$K$1:$L$15,2,FALSE),"")</f>
        <v>検査</v>
      </c>
      <c r="G214" s="106" t="s">
        <v>946</v>
      </c>
      <c r="H214" s="95" t="s">
        <v>1000</v>
      </c>
      <c r="I214" s="73" t="s">
        <v>995</v>
      </c>
      <c r="J214" s="74">
        <v>13</v>
      </c>
      <c r="K214" s="75" t="s">
        <v>1026</v>
      </c>
      <c r="L214" s="76" t="s">
        <v>1027</v>
      </c>
    </row>
    <row r="215" spans="1:12" s="37" customFormat="1" ht="82.5" x14ac:dyDescent="0.15">
      <c r="A215" s="86">
        <v>211</v>
      </c>
      <c r="B215" s="101">
        <f>IFERROR(VLOOKUP(C215,学会NO!$A$1:$B$136,2,FALSE),"")</f>
        <v>726</v>
      </c>
      <c r="C215" s="102" t="s">
        <v>246</v>
      </c>
      <c r="D215" s="103">
        <v>726203</v>
      </c>
      <c r="E215" s="104" t="s">
        <v>399</v>
      </c>
      <c r="F215" s="105" t="str">
        <f>IFERROR(VLOOKUP(E215,値一覧!$K$1:$L$15,2,FALSE),"")</f>
        <v>検査</v>
      </c>
      <c r="G215" s="106" t="s">
        <v>740</v>
      </c>
      <c r="H215" s="95" t="s">
        <v>990</v>
      </c>
      <c r="I215" s="73" t="s">
        <v>995</v>
      </c>
      <c r="J215" s="74">
        <v>23</v>
      </c>
      <c r="K215" s="75" t="s">
        <v>1028</v>
      </c>
      <c r="L215" s="76" t="s">
        <v>1029</v>
      </c>
    </row>
    <row r="216" spans="1:12" s="37" customFormat="1" ht="50.1" customHeight="1" x14ac:dyDescent="0.15">
      <c r="A216" s="86">
        <v>212</v>
      </c>
      <c r="B216" s="101">
        <f>IFERROR(VLOOKUP(C216,学会NO!$A$1:$B$136,2,FALSE),"")</f>
        <v>726</v>
      </c>
      <c r="C216" s="102" t="s">
        <v>246</v>
      </c>
      <c r="D216" s="103">
        <v>726204</v>
      </c>
      <c r="E216" s="104" t="s">
        <v>399</v>
      </c>
      <c r="F216" s="105" t="str">
        <f>IFERROR(VLOOKUP(E216,値一覧!$K$1:$L$15,2,FALSE),"")</f>
        <v>検査</v>
      </c>
      <c r="G216" s="106" t="s">
        <v>741</v>
      </c>
      <c r="H216" s="95" t="s">
        <v>994</v>
      </c>
      <c r="I216" s="73"/>
      <c r="J216" s="74"/>
      <c r="K216" s="75"/>
      <c r="L216" s="76"/>
    </row>
    <row r="217" spans="1:12" s="37" customFormat="1" ht="50.1" customHeight="1" x14ac:dyDescent="0.15">
      <c r="A217" s="86">
        <v>213</v>
      </c>
      <c r="B217" s="101">
        <f>IFERROR(VLOOKUP(C217,学会NO!$A$1:$B$136,2,FALSE),"")</f>
        <v>727</v>
      </c>
      <c r="C217" s="102" t="s">
        <v>247</v>
      </c>
      <c r="D217" s="103">
        <v>727201</v>
      </c>
      <c r="E217" s="104" t="s">
        <v>399</v>
      </c>
      <c r="F217" s="105" t="str">
        <f>IFERROR(VLOOKUP(E217,値一覧!$K$1:$L$15,2,FALSE),"")</f>
        <v>検査</v>
      </c>
      <c r="G217" s="106" t="s">
        <v>823</v>
      </c>
      <c r="H217" s="95" t="s">
        <v>994</v>
      </c>
      <c r="I217" s="73"/>
      <c r="J217" s="74"/>
      <c r="K217" s="75"/>
      <c r="L217" s="76"/>
    </row>
    <row r="218" spans="1:12" s="37" customFormat="1" ht="50.1" customHeight="1" x14ac:dyDescent="0.15">
      <c r="A218" s="86">
        <v>214</v>
      </c>
      <c r="B218" s="101">
        <f>IFERROR(VLOOKUP(C218,学会NO!$A$1:$B$136,2,FALSE),"")</f>
        <v>728</v>
      </c>
      <c r="C218" s="102" t="s">
        <v>98</v>
      </c>
      <c r="D218" s="103">
        <v>728201</v>
      </c>
      <c r="E218" s="104" t="s">
        <v>399</v>
      </c>
      <c r="F218" s="105" t="str">
        <f>IFERROR(VLOOKUP(E218,値一覧!$K$1:$L$15,2,FALSE),"")</f>
        <v>検査</v>
      </c>
      <c r="G218" s="106" t="s">
        <v>756</v>
      </c>
      <c r="H218" s="95" t="s">
        <v>994</v>
      </c>
      <c r="I218" s="73"/>
      <c r="J218" s="74"/>
      <c r="K218" s="75"/>
      <c r="L218" s="76"/>
    </row>
    <row r="219" spans="1:12" s="37" customFormat="1" ht="50.1" customHeight="1" x14ac:dyDescent="0.15">
      <c r="A219" s="86">
        <v>215</v>
      </c>
      <c r="B219" s="101">
        <f>IFERROR(VLOOKUP(C219,学会NO!$A$1:$B$136,2,FALSE),"")</f>
        <v>728</v>
      </c>
      <c r="C219" s="102" t="s">
        <v>98</v>
      </c>
      <c r="D219" s="103">
        <v>728202</v>
      </c>
      <c r="E219" s="104" t="s">
        <v>399</v>
      </c>
      <c r="F219" s="105" t="str">
        <f>IFERROR(VLOOKUP(E219,値一覧!$K$1:$L$15,2,FALSE),"")</f>
        <v>検査</v>
      </c>
      <c r="G219" s="106" t="s">
        <v>757</v>
      </c>
      <c r="H219" s="95" t="s">
        <v>994</v>
      </c>
      <c r="I219" s="73"/>
      <c r="J219" s="74"/>
      <c r="K219" s="75"/>
      <c r="L219" s="76"/>
    </row>
    <row r="220" spans="1:12" s="37" customFormat="1" ht="50.1" customHeight="1" x14ac:dyDescent="0.15">
      <c r="A220" s="86">
        <v>216</v>
      </c>
      <c r="B220" s="101">
        <f>IFERROR(VLOOKUP(C220,学会NO!$A$1:$B$136,2,FALSE),"")</f>
        <v>728</v>
      </c>
      <c r="C220" s="102" t="s">
        <v>98</v>
      </c>
      <c r="D220" s="103">
        <v>728203</v>
      </c>
      <c r="E220" s="104" t="s">
        <v>399</v>
      </c>
      <c r="F220" s="105" t="str">
        <f>IFERROR(VLOOKUP(E220,値一覧!$K$1:$L$15,2,FALSE),"")</f>
        <v>検査</v>
      </c>
      <c r="G220" s="106" t="s">
        <v>758</v>
      </c>
      <c r="H220" s="95" t="s">
        <v>994</v>
      </c>
      <c r="I220" s="73"/>
      <c r="J220" s="74"/>
      <c r="K220" s="75"/>
      <c r="L220" s="76"/>
    </row>
    <row r="221" spans="1:12" s="37" customFormat="1" ht="50.1" customHeight="1" x14ac:dyDescent="0.15">
      <c r="A221" s="86">
        <v>217</v>
      </c>
      <c r="B221" s="101">
        <f>IFERROR(VLOOKUP(C221,学会NO!$A$1:$B$136,2,FALSE),"")</f>
        <v>728</v>
      </c>
      <c r="C221" s="102" t="s">
        <v>98</v>
      </c>
      <c r="D221" s="103">
        <v>728204</v>
      </c>
      <c r="E221" s="104" t="s">
        <v>399</v>
      </c>
      <c r="F221" s="105" t="str">
        <f>IFERROR(VLOOKUP(E221,値一覧!$K$1:$L$15,2,FALSE),"")</f>
        <v>検査</v>
      </c>
      <c r="G221" s="106" t="s">
        <v>759</v>
      </c>
      <c r="H221" s="95" t="s">
        <v>994</v>
      </c>
      <c r="I221" s="73"/>
      <c r="J221" s="74"/>
      <c r="K221" s="75"/>
      <c r="L221" s="76"/>
    </row>
    <row r="222" spans="1:12" s="37" customFormat="1" ht="50.1" customHeight="1" x14ac:dyDescent="0.15">
      <c r="A222" s="86">
        <v>218</v>
      </c>
      <c r="B222" s="101">
        <f>IFERROR(VLOOKUP(C222,学会NO!$A$1:$B$136,2,FALSE),"")</f>
        <v>728</v>
      </c>
      <c r="C222" s="102" t="s">
        <v>98</v>
      </c>
      <c r="D222" s="103">
        <v>728205</v>
      </c>
      <c r="E222" s="104" t="s">
        <v>399</v>
      </c>
      <c r="F222" s="105" t="str">
        <f>IFERROR(VLOOKUP(E222,値一覧!$K$1:$L$15,2,FALSE),"")</f>
        <v>検査</v>
      </c>
      <c r="G222" s="106" t="s">
        <v>760</v>
      </c>
      <c r="H222" s="95" t="s">
        <v>994</v>
      </c>
      <c r="I222" s="73"/>
      <c r="J222" s="74"/>
      <c r="K222" s="75"/>
      <c r="L222" s="76"/>
    </row>
    <row r="223" spans="1:12" s="37" customFormat="1" ht="50.1" customHeight="1" x14ac:dyDescent="0.15">
      <c r="A223" s="86">
        <v>219</v>
      </c>
      <c r="B223" s="101">
        <f>IFERROR(VLOOKUP(C223,学会NO!$A$1:$B$136,2,FALSE),"")</f>
        <v>728</v>
      </c>
      <c r="C223" s="102" t="s">
        <v>98</v>
      </c>
      <c r="D223" s="103">
        <v>728206</v>
      </c>
      <c r="E223" s="104" t="s">
        <v>399</v>
      </c>
      <c r="F223" s="105" t="str">
        <f>IFERROR(VLOOKUP(E223,値一覧!$K$1:$L$15,2,FALSE),"")</f>
        <v>検査</v>
      </c>
      <c r="G223" s="106" t="s">
        <v>761</v>
      </c>
      <c r="H223" s="95" t="s">
        <v>994</v>
      </c>
      <c r="I223" s="73"/>
      <c r="J223" s="74"/>
      <c r="K223" s="75"/>
      <c r="L223" s="76"/>
    </row>
    <row r="224" spans="1:12" s="37" customFormat="1" ht="50.1" customHeight="1" x14ac:dyDescent="0.15">
      <c r="A224" s="86">
        <v>220</v>
      </c>
      <c r="B224" s="101">
        <f>IFERROR(VLOOKUP(C224,学会NO!$A$1:$B$136,2,FALSE),"")</f>
        <v>728</v>
      </c>
      <c r="C224" s="102" t="s">
        <v>98</v>
      </c>
      <c r="D224" s="103">
        <v>728207</v>
      </c>
      <c r="E224" s="104" t="s">
        <v>399</v>
      </c>
      <c r="F224" s="105" t="str">
        <f>IFERROR(VLOOKUP(E224,値一覧!$K$1:$L$15,2,FALSE),"")</f>
        <v>検査</v>
      </c>
      <c r="G224" s="106" t="s">
        <v>762</v>
      </c>
      <c r="H224" s="95" t="s">
        <v>994</v>
      </c>
      <c r="I224" s="73"/>
      <c r="J224" s="74"/>
      <c r="K224" s="75"/>
      <c r="L224" s="76"/>
    </row>
    <row r="225" spans="1:12" s="37" customFormat="1" ht="50.1" customHeight="1" x14ac:dyDescent="0.15">
      <c r="A225" s="86">
        <v>221</v>
      </c>
      <c r="B225" s="101">
        <f>IFERROR(VLOOKUP(C225,学会NO!$A$1:$B$136,2,FALSE),"")</f>
        <v>728</v>
      </c>
      <c r="C225" s="102" t="s">
        <v>98</v>
      </c>
      <c r="D225" s="103">
        <v>728208</v>
      </c>
      <c r="E225" s="104" t="s">
        <v>399</v>
      </c>
      <c r="F225" s="105" t="str">
        <f>IFERROR(VLOOKUP(E225,値一覧!$K$1:$L$15,2,FALSE),"")</f>
        <v>検査</v>
      </c>
      <c r="G225" s="106" t="s">
        <v>763</v>
      </c>
      <c r="H225" s="95" t="s">
        <v>1000</v>
      </c>
      <c r="I225" s="73" t="s">
        <v>995</v>
      </c>
      <c r="J225" s="74">
        <v>7</v>
      </c>
      <c r="K225" s="75" t="s">
        <v>1121</v>
      </c>
      <c r="L225" s="76" t="s">
        <v>1108</v>
      </c>
    </row>
    <row r="226" spans="1:12" s="37" customFormat="1" ht="50.1" customHeight="1" x14ac:dyDescent="0.15">
      <c r="A226" s="86">
        <v>222</v>
      </c>
      <c r="B226" s="101">
        <f>IFERROR(VLOOKUP(C226,学会NO!$A$1:$B$136,2,FALSE),"")</f>
        <v>728</v>
      </c>
      <c r="C226" s="102" t="s">
        <v>98</v>
      </c>
      <c r="D226" s="103">
        <v>728209</v>
      </c>
      <c r="E226" s="104" t="s">
        <v>399</v>
      </c>
      <c r="F226" s="105" t="str">
        <f>IFERROR(VLOOKUP(E226,値一覧!$K$1:$L$15,2,FALSE),"")</f>
        <v>検査</v>
      </c>
      <c r="G226" s="106" t="s">
        <v>764</v>
      </c>
      <c r="H226" s="95" t="s">
        <v>994</v>
      </c>
      <c r="I226" s="73"/>
      <c r="J226" s="74"/>
      <c r="K226" s="75"/>
      <c r="L226" s="76"/>
    </row>
    <row r="227" spans="1:12" s="37" customFormat="1" ht="50.1" customHeight="1" x14ac:dyDescent="0.15">
      <c r="A227" s="86">
        <v>223</v>
      </c>
      <c r="B227" s="101">
        <f>IFERROR(VLOOKUP(C227,学会NO!$A$1:$B$136,2,FALSE),"")</f>
        <v>728</v>
      </c>
      <c r="C227" s="102" t="s">
        <v>98</v>
      </c>
      <c r="D227" s="103">
        <v>728210</v>
      </c>
      <c r="E227" s="104" t="s">
        <v>421</v>
      </c>
      <c r="F227" s="105" t="str">
        <f>IFERROR(VLOOKUP(E227,値一覧!$K$1:$L$15,2,FALSE),"")</f>
        <v>医学管理等</v>
      </c>
      <c r="G227" s="106" t="s">
        <v>765</v>
      </c>
      <c r="H227" s="95" t="s">
        <v>994</v>
      </c>
      <c r="I227" s="73"/>
      <c r="J227" s="74"/>
      <c r="K227" s="75"/>
      <c r="L227" s="76"/>
    </row>
    <row r="228" spans="1:12" s="37" customFormat="1" ht="50.1" customHeight="1" x14ac:dyDescent="0.15">
      <c r="A228" s="86">
        <v>224</v>
      </c>
      <c r="B228" s="101">
        <f>IFERROR(VLOOKUP(C228,学会NO!$A$1:$B$136,2,FALSE),"")</f>
        <v>728</v>
      </c>
      <c r="C228" s="102" t="s">
        <v>98</v>
      </c>
      <c r="D228" s="103">
        <v>728211</v>
      </c>
      <c r="E228" s="104" t="s">
        <v>399</v>
      </c>
      <c r="F228" s="105" t="str">
        <f>IFERROR(VLOOKUP(E228,値一覧!$K$1:$L$15,2,FALSE),"")</f>
        <v>検査</v>
      </c>
      <c r="G228" s="106" t="s">
        <v>766</v>
      </c>
      <c r="H228" s="95" t="s">
        <v>994</v>
      </c>
      <c r="I228" s="73"/>
      <c r="J228" s="74"/>
      <c r="K228" s="75"/>
      <c r="L228" s="76"/>
    </row>
    <row r="229" spans="1:12" s="37" customFormat="1" ht="50.1" customHeight="1" x14ac:dyDescent="0.15">
      <c r="A229" s="86">
        <v>225</v>
      </c>
      <c r="B229" s="101">
        <f>IFERROR(VLOOKUP(C229,学会NO!$A$1:$B$136,2,FALSE),"")</f>
        <v>728</v>
      </c>
      <c r="C229" s="102" t="s">
        <v>98</v>
      </c>
      <c r="D229" s="103">
        <v>728212</v>
      </c>
      <c r="E229" s="104" t="s">
        <v>399</v>
      </c>
      <c r="F229" s="105" t="str">
        <f>IFERROR(VLOOKUP(E229,値一覧!$K$1:$L$15,2,FALSE),"")</f>
        <v>検査</v>
      </c>
      <c r="G229" s="106" t="s">
        <v>767</v>
      </c>
      <c r="H229" s="95" t="s">
        <v>994</v>
      </c>
      <c r="I229" s="73"/>
      <c r="J229" s="74"/>
      <c r="K229" s="75"/>
      <c r="L229" s="76"/>
    </row>
    <row r="230" spans="1:12" s="37" customFormat="1" ht="50.1" customHeight="1" x14ac:dyDescent="0.15">
      <c r="A230" s="86">
        <v>226</v>
      </c>
      <c r="B230" s="101">
        <f>IFERROR(VLOOKUP(C230,学会NO!$A$1:$B$136,2,FALSE),"")</f>
        <v>728</v>
      </c>
      <c r="C230" s="102" t="s">
        <v>98</v>
      </c>
      <c r="D230" s="103">
        <v>728213</v>
      </c>
      <c r="E230" s="104" t="s">
        <v>399</v>
      </c>
      <c r="F230" s="105" t="str">
        <f>IFERROR(VLOOKUP(E230,値一覧!$K$1:$L$15,2,FALSE),"")</f>
        <v>検査</v>
      </c>
      <c r="G230" s="106" t="s">
        <v>768</v>
      </c>
      <c r="H230" s="95" t="s">
        <v>994</v>
      </c>
      <c r="I230" s="73"/>
      <c r="J230" s="74"/>
      <c r="K230" s="75"/>
      <c r="L230" s="76"/>
    </row>
    <row r="231" spans="1:12" s="37" customFormat="1" ht="50.1" customHeight="1" x14ac:dyDescent="0.15">
      <c r="A231" s="86">
        <v>227</v>
      </c>
      <c r="B231" s="101">
        <f>IFERROR(VLOOKUP(C231,学会NO!$A$1:$B$136,2,FALSE),"")</f>
        <v>728</v>
      </c>
      <c r="C231" s="102" t="s">
        <v>98</v>
      </c>
      <c r="D231" s="103">
        <v>728214</v>
      </c>
      <c r="E231" s="104" t="s">
        <v>399</v>
      </c>
      <c r="F231" s="105" t="str">
        <f>IFERROR(VLOOKUP(E231,値一覧!$K$1:$L$15,2,FALSE),"")</f>
        <v>検査</v>
      </c>
      <c r="G231" s="106" t="s">
        <v>769</v>
      </c>
      <c r="H231" s="95" t="s">
        <v>994</v>
      </c>
      <c r="I231" s="73"/>
      <c r="J231" s="74"/>
      <c r="K231" s="75"/>
      <c r="L231" s="76"/>
    </row>
    <row r="232" spans="1:12" s="37" customFormat="1" ht="50.1" customHeight="1" x14ac:dyDescent="0.15">
      <c r="A232" s="86">
        <v>228</v>
      </c>
      <c r="B232" s="101">
        <f>IFERROR(VLOOKUP(C232,学会NO!$A$1:$B$136,2,FALSE),"")</f>
        <v>728</v>
      </c>
      <c r="C232" s="102" t="s">
        <v>98</v>
      </c>
      <c r="D232" s="103">
        <v>728215</v>
      </c>
      <c r="E232" s="104" t="s">
        <v>399</v>
      </c>
      <c r="F232" s="105" t="str">
        <f>IFERROR(VLOOKUP(E232,値一覧!$K$1:$L$15,2,FALSE),"")</f>
        <v>検査</v>
      </c>
      <c r="G232" s="106" t="s">
        <v>770</v>
      </c>
      <c r="H232" s="95" t="s">
        <v>990</v>
      </c>
      <c r="I232" s="73" t="s">
        <v>995</v>
      </c>
      <c r="J232" s="74" t="s">
        <v>1115</v>
      </c>
      <c r="K232" s="75" t="s">
        <v>1116</v>
      </c>
      <c r="L232" s="76" t="s">
        <v>1117</v>
      </c>
    </row>
    <row r="233" spans="1:12" s="37" customFormat="1" ht="50.1" customHeight="1" x14ac:dyDescent="0.15">
      <c r="A233" s="86">
        <v>229</v>
      </c>
      <c r="B233" s="101">
        <f>IFERROR(VLOOKUP(C233,学会NO!$A$1:$B$136,2,FALSE),"")</f>
        <v>728</v>
      </c>
      <c r="C233" s="102" t="s">
        <v>98</v>
      </c>
      <c r="D233" s="103">
        <v>728216</v>
      </c>
      <c r="E233" s="104" t="s">
        <v>399</v>
      </c>
      <c r="F233" s="105" t="str">
        <f>IFERROR(VLOOKUP(E233,値一覧!$K$1:$L$15,2,FALSE),"")</f>
        <v>検査</v>
      </c>
      <c r="G233" s="106" t="s">
        <v>771</v>
      </c>
      <c r="H233" s="95" t="s">
        <v>990</v>
      </c>
      <c r="I233" s="73" t="s">
        <v>995</v>
      </c>
      <c r="J233" s="74" t="s">
        <v>1118</v>
      </c>
      <c r="K233" s="75" t="s">
        <v>1119</v>
      </c>
      <c r="L233" s="76" t="s">
        <v>1120</v>
      </c>
    </row>
    <row r="234" spans="1:12" s="37" customFormat="1" ht="50.1" customHeight="1" x14ac:dyDescent="0.15">
      <c r="A234" s="86">
        <v>230</v>
      </c>
      <c r="B234" s="101">
        <f>IFERROR(VLOOKUP(C234,学会NO!$A$1:$B$136,2,FALSE),"")</f>
        <v>728</v>
      </c>
      <c r="C234" s="102" t="s">
        <v>98</v>
      </c>
      <c r="D234" s="103">
        <v>728217</v>
      </c>
      <c r="E234" s="104" t="s">
        <v>399</v>
      </c>
      <c r="F234" s="105" t="str">
        <f>IFERROR(VLOOKUP(E234,値一覧!$K$1:$L$15,2,FALSE),"")</f>
        <v>検査</v>
      </c>
      <c r="G234" s="106" t="s">
        <v>772</v>
      </c>
      <c r="H234" s="95" t="s">
        <v>994</v>
      </c>
      <c r="I234" s="73"/>
      <c r="J234" s="74"/>
      <c r="K234" s="75"/>
      <c r="L234" s="76"/>
    </row>
    <row r="235" spans="1:12" s="37" customFormat="1" ht="50.1" customHeight="1" x14ac:dyDescent="0.15">
      <c r="A235" s="86">
        <v>231</v>
      </c>
      <c r="B235" s="101">
        <f>IFERROR(VLOOKUP(C235,学会NO!$A$1:$B$136,2,FALSE),"")</f>
        <v>728</v>
      </c>
      <c r="C235" s="102" t="s">
        <v>98</v>
      </c>
      <c r="D235" s="103">
        <v>728218</v>
      </c>
      <c r="E235" s="104" t="s">
        <v>399</v>
      </c>
      <c r="F235" s="105" t="str">
        <f>IFERROR(VLOOKUP(E235,値一覧!$K$1:$L$15,2,FALSE),"")</f>
        <v>検査</v>
      </c>
      <c r="G235" s="106" t="s">
        <v>773</v>
      </c>
      <c r="H235" s="95" t="s">
        <v>1000</v>
      </c>
      <c r="I235" s="73" t="s">
        <v>995</v>
      </c>
      <c r="J235" s="74" t="s">
        <v>1106</v>
      </c>
      <c r="K235" s="75" t="s">
        <v>1107</v>
      </c>
      <c r="L235" s="76" t="s">
        <v>1108</v>
      </c>
    </row>
    <row r="236" spans="1:12" s="37" customFormat="1" ht="50.1" customHeight="1" x14ac:dyDescent="0.15">
      <c r="A236" s="86">
        <v>232</v>
      </c>
      <c r="B236" s="101">
        <f>IFERROR(VLOOKUP(C236,学会NO!$A$1:$B$136,2,FALSE),"")</f>
        <v>728</v>
      </c>
      <c r="C236" s="102" t="s">
        <v>98</v>
      </c>
      <c r="D236" s="103">
        <v>728219</v>
      </c>
      <c r="E236" s="104" t="s">
        <v>399</v>
      </c>
      <c r="F236" s="105" t="str">
        <f>IFERROR(VLOOKUP(E236,値一覧!$K$1:$L$15,2,FALSE),"")</f>
        <v>検査</v>
      </c>
      <c r="G236" s="106" t="s">
        <v>774</v>
      </c>
      <c r="H236" s="95" t="s">
        <v>1000</v>
      </c>
      <c r="I236" s="73" t="s">
        <v>995</v>
      </c>
      <c r="J236" s="74">
        <v>24</v>
      </c>
      <c r="K236" s="75" t="s">
        <v>1109</v>
      </c>
      <c r="L236" s="76" t="s">
        <v>1110</v>
      </c>
    </row>
    <row r="237" spans="1:12" s="37" customFormat="1" ht="50.1" customHeight="1" x14ac:dyDescent="0.15">
      <c r="A237" s="86">
        <v>233</v>
      </c>
      <c r="B237" s="101">
        <f>IFERROR(VLOOKUP(C237,学会NO!$A$1:$B$136,2,FALSE),"")</f>
        <v>728</v>
      </c>
      <c r="C237" s="102" t="s">
        <v>98</v>
      </c>
      <c r="D237" s="103">
        <v>728220</v>
      </c>
      <c r="E237" s="104" t="s">
        <v>399</v>
      </c>
      <c r="F237" s="105" t="str">
        <f>IFERROR(VLOOKUP(E237,値一覧!$K$1:$L$15,2,FALSE),"")</f>
        <v>検査</v>
      </c>
      <c r="G237" s="106" t="s">
        <v>775</v>
      </c>
      <c r="H237" s="95" t="s">
        <v>1000</v>
      </c>
      <c r="I237" s="73" t="s">
        <v>995</v>
      </c>
      <c r="J237" s="74" t="s">
        <v>1111</v>
      </c>
      <c r="K237" s="75" t="s">
        <v>775</v>
      </c>
      <c r="L237" s="76" t="s">
        <v>1112</v>
      </c>
    </row>
    <row r="238" spans="1:12" s="37" customFormat="1" ht="49.5" customHeight="1" x14ac:dyDescent="0.15">
      <c r="A238" s="86">
        <v>234</v>
      </c>
      <c r="B238" s="101">
        <f>IFERROR(VLOOKUP(C238,学会NO!$A$1:$B$136,2,FALSE),"")</f>
        <v>728</v>
      </c>
      <c r="C238" s="102" t="s">
        <v>98</v>
      </c>
      <c r="D238" s="103">
        <v>728221</v>
      </c>
      <c r="E238" s="104" t="s">
        <v>399</v>
      </c>
      <c r="F238" s="105" t="str">
        <f>IFERROR(VLOOKUP(E238,値一覧!$K$1:$L$15,2,FALSE),"")</f>
        <v>検査</v>
      </c>
      <c r="G238" s="106" t="s">
        <v>776</v>
      </c>
      <c r="H238" s="95" t="s">
        <v>1000</v>
      </c>
      <c r="I238" s="73" t="s">
        <v>995</v>
      </c>
      <c r="J238" s="74" t="s">
        <v>1113</v>
      </c>
      <c r="K238" s="75" t="s">
        <v>1114</v>
      </c>
      <c r="L238" s="76" t="s">
        <v>1110</v>
      </c>
    </row>
    <row r="239" spans="1:12" s="37" customFormat="1" ht="50.1" customHeight="1" x14ac:dyDescent="0.15">
      <c r="A239" s="86">
        <v>235</v>
      </c>
      <c r="B239" s="101">
        <f>IFERROR(VLOOKUP(C239,学会NO!$A$1:$B$136,2,FALSE),"")</f>
        <v>728</v>
      </c>
      <c r="C239" s="102" t="s">
        <v>98</v>
      </c>
      <c r="D239" s="103">
        <v>728222</v>
      </c>
      <c r="E239" s="104" t="s">
        <v>399</v>
      </c>
      <c r="F239" s="105" t="str">
        <f>IFERROR(VLOOKUP(E239,値一覧!$K$1:$L$15,2,FALSE),"")</f>
        <v>検査</v>
      </c>
      <c r="G239" s="106" t="s">
        <v>777</v>
      </c>
      <c r="H239" s="95" t="s">
        <v>994</v>
      </c>
      <c r="I239" s="73"/>
      <c r="J239" s="74"/>
      <c r="K239" s="75"/>
      <c r="L239" s="76"/>
    </row>
    <row r="240" spans="1:12" s="37" customFormat="1" ht="50.1" customHeight="1" x14ac:dyDescent="0.15">
      <c r="A240" s="86">
        <v>236</v>
      </c>
      <c r="B240" s="101">
        <f>IFERROR(VLOOKUP(C240,学会NO!$A$1:$B$136,2,FALSE),"")</f>
        <v>728</v>
      </c>
      <c r="C240" s="102" t="s">
        <v>98</v>
      </c>
      <c r="D240" s="103">
        <v>728223</v>
      </c>
      <c r="E240" s="104" t="s">
        <v>399</v>
      </c>
      <c r="F240" s="105" t="str">
        <f>IFERROR(VLOOKUP(E240,値一覧!$K$1:$L$15,2,FALSE),"")</f>
        <v>検査</v>
      </c>
      <c r="G240" s="106" t="s">
        <v>949</v>
      </c>
      <c r="H240" s="95" t="s">
        <v>1000</v>
      </c>
      <c r="I240" s="73" t="s">
        <v>995</v>
      </c>
      <c r="J240" s="74">
        <v>40</v>
      </c>
      <c r="K240" s="75" t="s">
        <v>1104</v>
      </c>
      <c r="L240" s="76" t="s">
        <v>1105</v>
      </c>
    </row>
    <row r="241" spans="1:12" s="37" customFormat="1" ht="64.5" customHeight="1" x14ac:dyDescent="0.15">
      <c r="A241" s="86">
        <v>237</v>
      </c>
      <c r="B241" s="101">
        <f>IFERROR(VLOOKUP(C241,学会NO!$A$1:$B$136,2,FALSE),"")</f>
        <v>728</v>
      </c>
      <c r="C241" s="102" t="s">
        <v>98</v>
      </c>
      <c r="D241" s="103">
        <v>728224</v>
      </c>
      <c r="E241" s="104" t="s">
        <v>399</v>
      </c>
      <c r="F241" s="105" t="str">
        <f>IFERROR(VLOOKUP(E241,値一覧!$K$1:$L$15,2,FALSE),"")</f>
        <v>検査</v>
      </c>
      <c r="G241" s="106" t="s">
        <v>778</v>
      </c>
      <c r="H241" s="95" t="s">
        <v>994</v>
      </c>
      <c r="I241" s="73"/>
      <c r="J241" s="74"/>
      <c r="K241" s="75"/>
      <c r="L241" s="76"/>
    </row>
    <row r="242" spans="1:12" s="37" customFormat="1" ht="59.25" customHeight="1" x14ac:dyDescent="0.15">
      <c r="A242" s="86">
        <v>238</v>
      </c>
      <c r="B242" s="101">
        <f>IFERROR(VLOOKUP(C242,学会NO!$A$1:$B$136,2,FALSE),"")</f>
        <v>728</v>
      </c>
      <c r="C242" s="102" t="s">
        <v>98</v>
      </c>
      <c r="D242" s="103">
        <v>728225</v>
      </c>
      <c r="E242" s="104" t="s">
        <v>399</v>
      </c>
      <c r="F242" s="105" t="str">
        <f>IFERROR(VLOOKUP(E242,値一覧!$K$1:$L$15,2,FALSE),"")</f>
        <v>検査</v>
      </c>
      <c r="G242" s="106" t="s">
        <v>779</v>
      </c>
      <c r="H242" s="95" t="s">
        <v>990</v>
      </c>
      <c r="I242" s="73" t="s">
        <v>995</v>
      </c>
      <c r="J242" s="74" t="s">
        <v>1101</v>
      </c>
      <c r="K242" s="75" t="s">
        <v>1102</v>
      </c>
      <c r="L242" s="76" t="s">
        <v>1103</v>
      </c>
    </row>
    <row r="243" spans="1:12" s="37" customFormat="1" ht="50.1" customHeight="1" x14ac:dyDescent="0.15">
      <c r="A243" s="86">
        <v>239</v>
      </c>
      <c r="B243" s="101">
        <f>IFERROR(VLOOKUP(C243,学会NO!$A$1:$B$136,2,FALSE),"")</f>
        <v>729</v>
      </c>
      <c r="C243" s="102" t="s">
        <v>96</v>
      </c>
      <c r="D243" s="103">
        <v>729201</v>
      </c>
      <c r="E243" s="104" t="s">
        <v>399</v>
      </c>
      <c r="F243" s="105" t="str">
        <f>IFERROR(VLOOKUP(E243,値一覧!$K$1:$L$15,2,FALSE),"")</f>
        <v>検査</v>
      </c>
      <c r="G243" s="106" t="s">
        <v>801</v>
      </c>
      <c r="H243" s="95" t="s">
        <v>990</v>
      </c>
      <c r="I243" s="73" t="s">
        <v>995</v>
      </c>
      <c r="J243" s="74">
        <v>400</v>
      </c>
      <c r="K243" s="75" t="s">
        <v>1124</v>
      </c>
      <c r="L243" s="76" t="s">
        <v>1125</v>
      </c>
    </row>
    <row r="244" spans="1:12" s="37" customFormat="1" ht="50.1" customHeight="1" x14ac:dyDescent="0.15">
      <c r="A244" s="86">
        <v>240</v>
      </c>
      <c r="B244" s="101">
        <f>IFERROR(VLOOKUP(C244,学会NO!$A$1:$B$136,2,FALSE),"")</f>
        <v>729</v>
      </c>
      <c r="C244" s="102" t="s">
        <v>96</v>
      </c>
      <c r="D244" s="103">
        <v>729202</v>
      </c>
      <c r="E244" s="104" t="s">
        <v>399</v>
      </c>
      <c r="F244" s="105" t="str">
        <f>IFERROR(VLOOKUP(E244,値一覧!$K$1:$L$15,2,FALSE),"")</f>
        <v>検査</v>
      </c>
      <c r="G244" s="106" t="s">
        <v>802</v>
      </c>
      <c r="H244" s="95" t="s">
        <v>994</v>
      </c>
      <c r="I244" s="73"/>
      <c r="J244" s="74"/>
      <c r="K244" s="75"/>
      <c r="L244" s="76"/>
    </row>
    <row r="245" spans="1:12" s="37" customFormat="1" ht="60.75" customHeight="1" x14ac:dyDescent="0.15">
      <c r="A245" s="86">
        <v>241</v>
      </c>
      <c r="B245" s="101">
        <f>IFERROR(VLOOKUP(C245,学会NO!$A$1:$B$136,2,FALSE),"")</f>
        <v>729</v>
      </c>
      <c r="C245" s="102" t="s">
        <v>96</v>
      </c>
      <c r="D245" s="103">
        <v>729203</v>
      </c>
      <c r="E245" s="104" t="s">
        <v>399</v>
      </c>
      <c r="F245" s="105" t="str">
        <f>IFERROR(VLOOKUP(E245,値一覧!$K$1:$L$15,2,FALSE),"")</f>
        <v>検査</v>
      </c>
      <c r="G245" s="106" t="s">
        <v>803</v>
      </c>
      <c r="H245" s="95" t="s">
        <v>994</v>
      </c>
      <c r="I245" s="73"/>
      <c r="J245" s="74"/>
      <c r="K245" s="75"/>
      <c r="L245" s="76"/>
    </row>
    <row r="246" spans="1:12" s="37" customFormat="1" ht="50.1" customHeight="1" x14ac:dyDescent="0.15">
      <c r="A246" s="86">
        <v>242</v>
      </c>
      <c r="B246" s="101">
        <f>IFERROR(VLOOKUP(C246,学会NO!$A$1:$B$136,2,FALSE),"")</f>
        <v>729</v>
      </c>
      <c r="C246" s="102" t="s">
        <v>96</v>
      </c>
      <c r="D246" s="103">
        <v>729204</v>
      </c>
      <c r="E246" s="104" t="s">
        <v>399</v>
      </c>
      <c r="F246" s="105" t="str">
        <f>IFERROR(VLOOKUP(E246,値一覧!$K$1:$L$15,2,FALSE),"")</f>
        <v>検査</v>
      </c>
      <c r="G246" s="106" t="s">
        <v>804</v>
      </c>
      <c r="H246" s="95" t="s">
        <v>994</v>
      </c>
      <c r="I246" s="73"/>
      <c r="J246" s="74"/>
      <c r="K246" s="75"/>
      <c r="L246" s="76"/>
    </row>
    <row r="247" spans="1:12" s="37" customFormat="1" ht="50.1" customHeight="1" x14ac:dyDescent="0.15">
      <c r="A247" s="86">
        <v>243</v>
      </c>
      <c r="B247" s="101">
        <f>IFERROR(VLOOKUP(C247,学会NO!$A$1:$B$136,2,FALSE),"")</f>
        <v>729</v>
      </c>
      <c r="C247" s="102" t="s">
        <v>96</v>
      </c>
      <c r="D247" s="103">
        <v>729205</v>
      </c>
      <c r="E247" s="104" t="s">
        <v>399</v>
      </c>
      <c r="F247" s="105" t="str">
        <f>IFERROR(VLOOKUP(E247,値一覧!$K$1:$L$15,2,FALSE),"")</f>
        <v>検査</v>
      </c>
      <c r="G247" s="106" t="s">
        <v>805</v>
      </c>
      <c r="H247" s="95" t="s">
        <v>994</v>
      </c>
      <c r="I247" s="73"/>
      <c r="J247" s="74"/>
      <c r="K247" s="75"/>
      <c r="L247" s="76"/>
    </row>
    <row r="248" spans="1:12" s="37" customFormat="1" ht="50.1" customHeight="1" x14ac:dyDescent="0.15">
      <c r="A248" s="86">
        <v>244</v>
      </c>
      <c r="B248" s="101">
        <f>IFERROR(VLOOKUP(C248,学会NO!$A$1:$B$136,2,FALSE),"")</f>
        <v>729</v>
      </c>
      <c r="C248" s="102" t="s">
        <v>96</v>
      </c>
      <c r="D248" s="103">
        <v>729206</v>
      </c>
      <c r="E248" s="104" t="s">
        <v>399</v>
      </c>
      <c r="F248" s="105" t="str">
        <f>IFERROR(VLOOKUP(E248,値一覧!$K$1:$L$15,2,FALSE),"")</f>
        <v>検査</v>
      </c>
      <c r="G248" s="106" t="s">
        <v>806</v>
      </c>
      <c r="H248" s="95" t="s">
        <v>994</v>
      </c>
      <c r="I248" s="73"/>
      <c r="J248" s="74"/>
      <c r="K248" s="75"/>
      <c r="L248" s="76"/>
    </row>
    <row r="249" spans="1:12" s="37" customFormat="1" ht="50.1" customHeight="1" x14ac:dyDescent="0.15">
      <c r="A249" s="86">
        <v>245</v>
      </c>
      <c r="B249" s="101">
        <f>IFERROR(VLOOKUP(C249,学会NO!$A$1:$B$136,2,FALSE),"")</f>
        <v>729</v>
      </c>
      <c r="C249" s="102" t="s">
        <v>96</v>
      </c>
      <c r="D249" s="103">
        <v>729207</v>
      </c>
      <c r="E249" s="104" t="s">
        <v>399</v>
      </c>
      <c r="F249" s="105" t="str">
        <f>IFERROR(VLOOKUP(E249,値一覧!$K$1:$L$15,2,FALSE),"")</f>
        <v>検査</v>
      </c>
      <c r="G249" s="106" t="s">
        <v>807</v>
      </c>
      <c r="H249" s="95" t="s">
        <v>994</v>
      </c>
      <c r="I249" s="73"/>
      <c r="J249" s="74"/>
      <c r="K249" s="75"/>
      <c r="L249" s="76"/>
    </row>
    <row r="250" spans="1:12" s="37" customFormat="1" ht="67.5" customHeight="1" x14ac:dyDescent="0.15">
      <c r="A250" s="86">
        <v>246</v>
      </c>
      <c r="B250" s="101">
        <f>IFERROR(VLOOKUP(C250,学会NO!$A$1:$B$136,2,FALSE),"")</f>
        <v>729</v>
      </c>
      <c r="C250" s="102" t="s">
        <v>96</v>
      </c>
      <c r="D250" s="103">
        <v>729208</v>
      </c>
      <c r="E250" s="104" t="s">
        <v>479</v>
      </c>
      <c r="F250" s="105" t="str">
        <f>IFERROR(VLOOKUP(E250,値一覧!$K$1:$L$15,2,FALSE),"")</f>
        <v>画像診断</v>
      </c>
      <c r="G250" s="106" t="s">
        <v>808</v>
      </c>
      <c r="H250" s="95" t="s">
        <v>994</v>
      </c>
      <c r="I250" s="73"/>
      <c r="J250" s="74"/>
      <c r="K250" s="75"/>
      <c r="L250" s="76"/>
    </row>
    <row r="251" spans="1:12" s="37" customFormat="1" ht="50.1" customHeight="1" x14ac:dyDescent="0.15">
      <c r="A251" s="86">
        <v>247</v>
      </c>
      <c r="B251" s="101">
        <f>IFERROR(VLOOKUP(C251,学会NO!$A$1:$B$136,2,FALSE),"")</f>
        <v>729</v>
      </c>
      <c r="C251" s="102" t="s">
        <v>96</v>
      </c>
      <c r="D251" s="103">
        <v>729209</v>
      </c>
      <c r="E251" s="104" t="s">
        <v>399</v>
      </c>
      <c r="F251" s="105" t="str">
        <f>IFERROR(VLOOKUP(E251,値一覧!$K$1:$L$15,2,FALSE),"")</f>
        <v>検査</v>
      </c>
      <c r="G251" s="106" t="s">
        <v>809</v>
      </c>
      <c r="H251" s="95" t="s">
        <v>994</v>
      </c>
      <c r="I251" s="73"/>
      <c r="J251" s="74"/>
      <c r="K251" s="75"/>
      <c r="L251" s="76"/>
    </row>
    <row r="252" spans="1:12" s="37" customFormat="1" ht="78" customHeight="1" x14ac:dyDescent="0.15">
      <c r="A252" s="86">
        <v>248</v>
      </c>
      <c r="B252" s="101">
        <f>IFERROR(VLOOKUP(C252,学会NO!$A$1:$B$136,2,FALSE),"")</f>
        <v>729</v>
      </c>
      <c r="C252" s="102" t="s">
        <v>96</v>
      </c>
      <c r="D252" s="103">
        <v>729210</v>
      </c>
      <c r="E252" s="104" t="s">
        <v>399</v>
      </c>
      <c r="F252" s="105" t="str">
        <f>IFERROR(VLOOKUP(E252,値一覧!$K$1:$L$15,2,FALSE),"")</f>
        <v>検査</v>
      </c>
      <c r="G252" s="106" t="s">
        <v>810</v>
      </c>
      <c r="H252" s="95" t="s">
        <v>990</v>
      </c>
      <c r="I252" s="73" t="s">
        <v>995</v>
      </c>
      <c r="J252" s="74">
        <v>36</v>
      </c>
      <c r="K252" s="75" t="s">
        <v>1122</v>
      </c>
      <c r="L252" s="76" t="s">
        <v>1123</v>
      </c>
    </row>
    <row r="253" spans="1:12" s="37" customFormat="1" ht="50.1" customHeight="1" x14ac:dyDescent="0.15">
      <c r="A253" s="86">
        <v>249</v>
      </c>
      <c r="B253" s="101">
        <f>IFERROR(VLOOKUP(C253,学会NO!$A$1:$B$136,2,FALSE),"")</f>
        <v>729</v>
      </c>
      <c r="C253" s="102" t="s">
        <v>96</v>
      </c>
      <c r="D253" s="103">
        <v>729211</v>
      </c>
      <c r="E253" s="104" t="s">
        <v>399</v>
      </c>
      <c r="F253" s="105" t="str">
        <f>IFERROR(VLOOKUP(E253,値一覧!$K$1:$L$15,2,FALSE),"")</f>
        <v>検査</v>
      </c>
      <c r="G253" s="106" t="s">
        <v>811</v>
      </c>
      <c r="H253" s="95" t="s">
        <v>994</v>
      </c>
      <c r="I253" s="73"/>
      <c r="J253" s="74"/>
      <c r="K253" s="75"/>
      <c r="L253" s="76"/>
    </row>
    <row r="254" spans="1:12" s="37" customFormat="1" ht="90" customHeight="1" x14ac:dyDescent="0.15">
      <c r="A254" s="86">
        <v>250</v>
      </c>
      <c r="B254" s="101">
        <f>IFERROR(VLOOKUP(C254,学会NO!$A$1:$B$136,2,FALSE),"")</f>
        <v>730</v>
      </c>
      <c r="C254" s="102" t="s">
        <v>248</v>
      </c>
      <c r="D254" s="103">
        <v>730201</v>
      </c>
      <c r="E254" s="104" t="s">
        <v>410</v>
      </c>
      <c r="F254" s="105" t="str">
        <f>IFERROR(VLOOKUP(E254,値一覧!$K$1:$L$15,2,FALSE),"")</f>
        <v>病理診断</v>
      </c>
      <c r="G254" s="106" t="s">
        <v>726</v>
      </c>
      <c r="H254" s="95" t="s">
        <v>994</v>
      </c>
      <c r="I254" s="73"/>
      <c r="J254" s="74"/>
      <c r="K254" s="75"/>
      <c r="L254" s="76"/>
    </row>
    <row r="255" spans="1:12" s="37" customFormat="1" ht="87" customHeight="1" x14ac:dyDescent="0.15">
      <c r="A255" s="86">
        <v>251</v>
      </c>
      <c r="B255" s="101">
        <f>IFERROR(VLOOKUP(C255,学会NO!$A$1:$B$136,2,FALSE),"")</f>
        <v>730</v>
      </c>
      <c r="C255" s="102" t="s">
        <v>248</v>
      </c>
      <c r="D255" s="103">
        <v>730202</v>
      </c>
      <c r="E255" s="104" t="s">
        <v>410</v>
      </c>
      <c r="F255" s="105" t="str">
        <f>IFERROR(VLOOKUP(E255,値一覧!$K$1:$L$15,2,FALSE),"")</f>
        <v>病理診断</v>
      </c>
      <c r="G255" s="106" t="s">
        <v>727</v>
      </c>
      <c r="H255" s="95" t="s">
        <v>1000</v>
      </c>
      <c r="I255" s="73" t="s">
        <v>1012</v>
      </c>
      <c r="J255" s="74" t="s">
        <v>1017</v>
      </c>
      <c r="K255" s="75" t="s">
        <v>1018</v>
      </c>
      <c r="L255" s="76" t="s">
        <v>1019</v>
      </c>
    </row>
    <row r="256" spans="1:12" s="37" customFormat="1" ht="102.75" customHeight="1" x14ac:dyDescent="0.15">
      <c r="A256" s="86">
        <v>252</v>
      </c>
      <c r="B256" s="101">
        <f>IFERROR(VLOOKUP(C256,学会NO!$A$1:$B$136,2,FALSE),"")</f>
        <v>730</v>
      </c>
      <c r="C256" s="102" t="s">
        <v>248</v>
      </c>
      <c r="D256" s="103">
        <v>730203</v>
      </c>
      <c r="E256" s="104" t="s">
        <v>410</v>
      </c>
      <c r="F256" s="105" t="str">
        <f>IFERROR(VLOOKUP(E256,値一覧!$K$1:$L$15,2,FALSE),"")</f>
        <v>病理診断</v>
      </c>
      <c r="G256" s="106" t="s">
        <v>728</v>
      </c>
      <c r="H256" s="95" t="s">
        <v>1000</v>
      </c>
      <c r="I256" s="73" t="s">
        <v>1012</v>
      </c>
      <c r="J256" s="74" t="s">
        <v>1020</v>
      </c>
      <c r="K256" s="75" t="s">
        <v>1021</v>
      </c>
      <c r="L256" s="76" t="s">
        <v>1022</v>
      </c>
    </row>
    <row r="257" spans="1:12" s="37" customFormat="1" ht="87" customHeight="1" x14ac:dyDescent="0.15">
      <c r="A257" s="86">
        <v>253</v>
      </c>
      <c r="B257" s="101">
        <f>IFERROR(VLOOKUP(C257,学会NO!$A$1:$B$136,2,FALSE),"")</f>
        <v>730</v>
      </c>
      <c r="C257" s="102" t="s">
        <v>248</v>
      </c>
      <c r="D257" s="103">
        <v>730204</v>
      </c>
      <c r="E257" s="104" t="s">
        <v>410</v>
      </c>
      <c r="F257" s="105" t="str">
        <f>IFERROR(VLOOKUP(E257,値一覧!$K$1:$L$15,2,FALSE),"")</f>
        <v>病理診断</v>
      </c>
      <c r="G257" s="106" t="s">
        <v>729</v>
      </c>
      <c r="H257" s="95" t="s">
        <v>994</v>
      </c>
      <c r="I257" s="73"/>
      <c r="J257" s="74"/>
      <c r="K257" s="75"/>
      <c r="L257" s="76"/>
    </row>
    <row r="258" spans="1:12" s="37" customFormat="1" ht="83.25" customHeight="1" x14ac:dyDescent="0.15">
      <c r="A258" s="86">
        <v>254</v>
      </c>
      <c r="B258" s="101">
        <f>IFERROR(VLOOKUP(C258,学会NO!$A$1:$B$136,2,FALSE),"")</f>
        <v>730</v>
      </c>
      <c r="C258" s="102" t="s">
        <v>248</v>
      </c>
      <c r="D258" s="103">
        <v>730205</v>
      </c>
      <c r="E258" s="104" t="s">
        <v>410</v>
      </c>
      <c r="F258" s="105" t="str">
        <f>IFERROR(VLOOKUP(E258,値一覧!$K$1:$L$15,2,FALSE),"")</f>
        <v>病理診断</v>
      </c>
      <c r="G258" s="106" t="s">
        <v>730</v>
      </c>
      <c r="H258" s="95" t="s">
        <v>994</v>
      </c>
      <c r="I258" s="73"/>
      <c r="J258" s="74"/>
      <c r="K258" s="75"/>
      <c r="L258" s="76"/>
    </row>
    <row r="259" spans="1:12" s="37" customFormat="1" ht="50.1" customHeight="1" x14ac:dyDescent="0.15">
      <c r="A259" s="86">
        <v>255</v>
      </c>
      <c r="B259" s="101">
        <f>IFERROR(VLOOKUP(C259,学会NO!$A$1:$B$136,2,FALSE),"")</f>
        <v>731</v>
      </c>
      <c r="C259" s="102" t="s">
        <v>87</v>
      </c>
      <c r="D259" s="103">
        <v>731201</v>
      </c>
      <c r="E259" s="104" t="s">
        <v>399</v>
      </c>
      <c r="F259" s="105" t="str">
        <f>IFERROR(VLOOKUP(E259,値一覧!$K$1:$L$15,2,FALSE),"")</f>
        <v>検査</v>
      </c>
      <c r="G259" s="106" t="s">
        <v>432</v>
      </c>
      <c r="H259" s="95" t="s">
        <v>994</v>
      </c>
      <c r="I259" s="73"/>
      <c r="J259" s="74"/>
      <c r="K259" s="75"/>
      <c r="L259" s="76"/>
    </row>
    <row r="260" spans="1:12" s="37" customFormat="1" ht="50.1" customHeight="1" x14ac:dyDescent="0.15">
      <c r="A260" s="86">
        <v>256</v>
      </c>
      <c r="B260" s="101">
        <f>IFERROR(VLOOKUP(C260,学会NO!$A$1:$B$136,2,FALSE),"")</f>
        <v>731</v>
      </c>
      <c r="C260" s="102" t="s">
        <v>87</v>
      </c>
      <c r="D260" s="103">
        <v>731202</v>
      </c>
      <c r="E260" s="104" t="s">
        <v>399</v>
      </c>
      <c r="F260" s="105" t="str">
        <f>IFERROR(VLOOKUP(E260,値一覧!$K$1:$L$15,2,FALSE),"")</f>
        <v>検査</v>
      </c>
      <c r="G260" s="106" t="s">
        <v>433</v>
      </c>
      <c r="H260" s="95" t="s">
        <v>994</v>
      </c>
      <c r="I260" s="73"/>
      <c r="J260" s="74"/>
      <c r="K260" s="75"/>
      <c r="L260" s="76"/>
    </row>
    <row r="261" spans="1:12" s="37" customFormat="1" ht="50.1" customHeight="1" x14ac:dyDescent="0.15">
      <c r="A261" s="86">
        <v>257</v>
      </c>
      <c r="B261" s="101">
        <f>IFERROR(VLOOKUP(C261,学会NO!$A$1:$B$136,2,FALSE),"")</f>
        <v>732</v>
      </c>
      <c r="C261" s="102" t="s">
        <v>142</v>
      </c>
      <c r="D261" s="103">
        <v>732201</v>
      </c>
      <c r="E261" s="104" t="s">
        <v>399</v>
      </c>
      <c r="F261" s="105" t="str">
        <f>IFERROR(VLOOKUP(E261,値一覧!$K$1:$L$15,2,FALSE),"")</f>
        <v>検査</v>
      </c>
      <c r="G261" s="106" t="s">
        <v>408</v>
      </c>
      <c r="H261" s="95" t="s">
        <v>994</v>
      </c>
      <c r="I261" s="73"/>
      <c r="J261" s="74"/>
      <c r="K261" s="75"/>
      <c r="L261" s="76"/>
    </row>
    <row r="262" spans="1:12" s="37" customFormat="1" ht="50.1" customHeight="1" x14ac:dyDescent="0.15">
      <c r="A262" s="86">
        <v>258</v>
      </c>
      <c r="B262" s="101">
        <f>IFERROR(VLOOKUP(C262,学会NO!$A$1:$B$136,2,FALSE),"")</f>
        <v>732</v>
      </c>
      <c r="C262" s="102" t="s">
        <v>142</v>
      </c>
      <c r="D262" s="103">
        <v>732202</v>
      </c>
      <c r="E262" s="104" t="s">
        <v>399</v>
      </c>
      <c r="F262" s="105" t="str">
        <f>IFERROR(VLOOKUP(E262,値一覧!$K$1:$L$15,2,FALSE),"")</f>
        <v>検査</v>
      </c>
      <c r="G262" s="106" t="s">
        <v>409</v>
      </c>
      <c r="H262" s="95" t="s">
        <v>994</v>
      </c>
      <c r="I262" s="73"/>
      <c r="J262" s="74"/>
      <c r="K262" s="75"/>
      <c r="L262" s="76"/>
    </row>
    <row r="263" spans="1:12" s="37" customFormat="1" ht="50.1" customHeight="1" x14ac:dyDescent="0.15">
      <c r="A263" s="86">
        <v>259</v>
      </c>
      <c r="B263" s="101">
        <f>IFERROR(VLOOKUP(C263,学会NO!$A$1:$B$136,2,FALSE),"")</f>
        <v>733</v>
      </c>
      <c r="C263" s="102" t="s">
        <v>173</v>
      </c>
      <c r="D263" s="103">
        <v>733201</v>
      </c>
      <c r="E263" s="104" t="s">
        <v>421</v>
      </c>
      <c r="F263" s="105" t="str">
        <f>IFERROR(VLOOKUP(E263,値一覧!$K$1:$L$15,2,FALSE),"")</f>
        <v>医学管理等</v>
      </c>
      <c r="G263" s="106" t="s">
        <v>857</v>
      </c>
      <c r="H263" s="95" t="s">
        <v>994</v>
      </c>
      <c r="I263" s="73"/>
      <c r="J263" s="74"/>
      <c r="K263" s="75"/>
      <c r="L263" s="76"/>
    </row>
    <row r="264" spans="1:12" s="37" customFormat="1" ht="50.1" customHeight="1" x14ac:dyDescent="0.15">
      <c r="A264" s="86">
        <v>260</v>
      </c>
      <c r="B264" s="101">
        <f>IFERROR(VLOOKUP(C264,学会NO!$A$1:$B$136,2,FALSE),"")</f>
        <v>733</v>
      </c>
      <c r="C264" s="102" t="s">
        <v>173</v>
      </c>
      <c r="D264" s="103">
        <v>733202</v>
      </c>
      <c r="E264" s="104" t="s">
        <v>396</v>
      </c>
      <c r="F264" s="105" t="str">
        <f>IFERROR(VLOOKUP(E264,値一覧!$K$1:$L$15,2,FALSE),"")</f>
        <v>投薬</v>
      </c>
      <c r="G264" s="106" t="s">
        <v>858</v>
      </c>
      <c r="H264" s="95" t="s">
        <v>994</v>
      </c>
      <c r="I264" s="73"/>
      <c r="J264" s="74"/>
      <c r="K264" s="75"/>
      <c r="L264" s="76"/>
    </row>
    <row r="265" spans="1:12" s="37" customFormat="1" ht="50.1" customHeight="1" x14ac:dyDescent="0.15">
      <c r="A265" s="86">
        <v>261</v>
      </c>
      <c r="B265" s="101">
        <f>IFERROR(VLOOKUP(C265,学会NO!$A$1:$B$136,2,FALSE),"")</f>
        <v>733</v>
      </c>
      <c r="C265" s="102" t="s">
        <v>173</v>
      </c>
      <c r="D265" s="103">
        <v>733203</v>
      </c>
      <c r="E265" s="104" t="s">
        <v>396</v>
      </c>
      <c r="F265" s="105" t="str">
        <f>IFERROR(VLOOKUP(E265,値一覧!$K$1:$L$15,2,FALSE),"")</f>
        <v>投薬</v>
      </c>
      <c r="G265" s="106" t="s">
        <v>859</v>
      </c>
      <c r="H265" s="95" t="s">
        <v>994</v>
      </c>
      <c r="I265" s="73"/>
      <c r="J265" s="74"/>
      <c r="K265" s="75"/>
      <c r="L265" s="76"/>
    </row>
    <row r="266" spans="1:12" s="37" customFormat="1" ht="50.1" customHeight="1" x14ac:dyDescent="0.15">
      <c r="A266" s="86">
        <v>262</v>
      </c>
      <c r="B266" s="101">
        <f>IFERROR(VLOOKUP(C266,学会NO!$A$1:$B$136,2,FALSE),"")</f>
        <v>733</v>
      </c>
      <c r="C266" s="102" t="s">
        <v>173</v>
      </c>
      <c r="D266" s="103">
        <v>733204</v>
      </c>
      <c r="E266" s="104" t="s">
        <v>421</v>
      </c>
      <c r="F266" s="105" t="str">
        <f>IFERROR(VLOOKUP(E266,値一覧!$K$1:$L$15,2,FALSE),"")</f>
        <v>医学管理等</v>
      </c>
      <c r="G266" s="106" t="s">
        <v>875</v>
      </c>
      <c r="H266" s="95" t="s">
        <v>397</v>
      </c>
      <c r="I266" s="73"/>
      <c r="J266" s="74"/>
      <c r="K266" s="75"/>
      <c r="L266" s="76"/>
    </row>
    <row r="267" spans="1:12" s="37" customFormat="1" ht="50.1" customHeight="1" x14ac:dyDescent="0.15">
      <c r="A267" s="86">
        <v>263</v>
      </c>
      <c r="B267" s="101">
        <f>IFERROR(VLOOKUP(C267,学会NO!$A$1:$B$136,2,FALSE),"")</f>
        <v>733</v>
      </c>
      <c r="C267" s="102" t="s">
        <v>173</v>
      </c>
      <c r="D267" s="103">
        <v>733205</v>
      </c>
      <c r="E267" s="104" t="s">
        <v>459</v>
      </c>
      <c r="F267" s="105" t="str">
        <f>IFERROR(VLOOKUP(E267,値一覧!$K$1:$L$15,2,FALSE),"")</f>
        <v>在宅医療</v>
      </c>
      <c r="G267" s="106" t="s">
        <v>947</v>
      </c>
      <c r="H267" s="95" t="s">
        <v>994</v>
      </c>
      <c r="I267" s="73"/>
      <c r="J267" s="74"/>
      <c r="K267" s="75"/>
      <c r="L267" s="76"/>
    </row>
    <row r="268" spans="1:12" s="37" customFormat="1" ht="50.1" customHeight="1" x14ac:dyDescent="0.15">
      <c r="A268" s="86">
        <v>264</v>
      </c>
      <c r="B268" s="101">
        <f>IFERROR(VLOOKUP(C268,学会NO!$A$1:$B$136,2,FALSE),"")</f>
        <v>734</v>
      </c>
      <c r="C268" s="102" t="s">
        <v>90</v>
      </c>
      <c r="D268" s="103">
        <v>734201</v>
      </c>
      <c r="E268" s="104" t="s">
        <v>421</v>
      </c>
      <c r="F268" s="105" t="str">
        <f>IFERROR(VLOOKUP(E268,値一覧!$K$1:$L$15,2,FALSE),"")</f>
        <v>医学管理等</v>
      </c>
      <c r="G268" s="106" t="s">
        <v>526</v>
      </c>
      <c r="H268" s="95" t="s">
        <v>994</v>
      </c>
      <c r="I268" s="73"/>
      <c r="J268" s="74"/>
      <c r="K268" s="75"/>
      <c r="L268" s="76"/>
    </row>
    <row r="269" spans="1:12" s="37" customFormat="1" ht="50.1" customHeight="1" x14ac:dyDescent="0.15">
      <c r="A269" s="86">
        <v>265</v>
      </c>
      <c r="B269" s="101">
        <f>IFERROR(VLOOKUP(C269,学会NO!$A$1:$B$136,2,FALSE),"")</f>
        <v>735</v>
      </c>
      <c r="C269" s="102" t="s">
        <v>97</v>
      </c>
      <c r="D269" s="103">
        <v>735201</v>
      </c>
      <c r="E269" s="104" t="s">
        <v>399</v>
      </c>
      <c r="F269" s="105" t="str">
        <f>IFERROR(VLOOKUP(E269,値一覧!$K$1:$L$15,2,FALSE),"")</f>
        <v>検査</v>
      </c>
      <c r="G269" s="106" t="s">
        <v>527</v>
      </c>
      <c r="H269" s="95" t="s">
        <v>990</v>
      </c>
      <c r="I269" s="73" t="s">
        <v>995</v>
      </c>
      <c r="J269" s="74" t="s">
        <v>1240</v>
      </c>
      <c r="K269" s="75" t="s">
        <v>1241</v>
      </c>
      <c r="L269" s="76"/>
    </row>
    <row r="270" spans="1:12" s="37" customFormat="1" ht="50.1" customHeight="1" x14ac:dyDescent="0.15">
      <c r="A270" s="86">
        <v>266</v>
      </c>
      <c r="B270" s="101">
        <f>IFERROR(VLOOKUP(C270,学会NO!$A$1:$B$136,2,FALSE),"")</f>
        <v>735</v>
      </c>
      <c r="C270" s="102" t="s">
        <v>97</v>
      </c>
      <c r="D270" s="103">
        <v>735202</v>
      </c>
      <c r="E270" s="104" t="s">
        <v>399</v>
      </c>
      <c r="F270" s="105" t="str">
        <f>IFERROR(VLOOKUP(E270,値一覧!$K$1:$L$15,2,FALSE),"")</f>
        <v>検査</v>
      </c>
      <c r="G270" s="106" t="s">
        <v>528</v>
      </c>
      <c r="H270" s="95" t="s">
        <v>994</v>
      </c>
      <c r="I270" s="73"/>
      <c r="J270" s="74"/>
      <c r="K270" s="75"/>
      <c r="L270" s="76"/>
    </row>
    <row r="271" spans="1:12" s="37" customFormat="1" ht="50.1" customHeight="1" x14ac:dyDescent="0.15">
      <c r="A271" s="86">
        <v>267</v>
      </c>
      <c r="B271" s="101">
        <f>IFERROR(VLOOKUP(C271,学会NO!$A$1:$B$136,2,FALSE),"")</f>
        <v>735</v>
      </c>
      <c r="C271" s="102" t="s">
        <v>97</v>
      </c>
      <c r="D271" s="103">
        <v>735203</v>
      </c>
      <c r="E271" s="104" t="s">
        <v>399</v>
      </c>
      <c r="F271" s="105" t="str">
        <f>IFERROR(VLOOKUP(E271,値一覧!$K$1:$L$15,2,FALSE),"")</f>
        <v>検査</v>
      </c>
      <c r="G271" s="106" t="s">
        <v>529</v>
      </c>
      <c r="H271" s="95" t="s">
        <v>994</v>
      </c>
      <c r="I271" s="73"/>
      <c r="J271" s="74"/>
      <c r="K271" s="75"/>
      <c r="L271" s="76"/>
    </row>
    <row r="272" spans="1:12" s="37" customFormat="1" ht="50.1" customHeight="1" x14ac:dyDescent="0.15">
      <c r="A272" s="86">
        <v>268</v>
      </c>
      <c r="B272" s="101">
        <f>IFERROR(VLOOKUP(C272,学会NO!$A$1:$B$136,2,FALSE),"")</f>
        <v>735</v>
      </c>
      <c r="C272" s="102" t="s">
        <v>97</v>
      </c>
      <c r="D272" s="103">
        <v>735204</v>
      </c>
      <c r="E272" s="104" t="s">
        <v>399</v>
      </c>
      <c r="F272" s="105" t="str">
        <f>IFERROR(VLOOKUP(E272,値一覧!$K$1:$L$15,2,FALSE),"")</f>
        <v>検査</v>
      </c>
      <c r="G272" s="106" t="s">
        <v>530</v>
      </c>
      <c r="H272" s="95" t="s">
        <v>994</v>
      </c>
      <c r="I272" s="73"/>
      <c r="J272" s="74"/>
      <c r="K272" s="75"/>
      <c r="L272" s="76"/>
    </row>
    <row r="273" spans="1:12" s="37" customFormat="1" ht="50.1" customHeight="1" x14ac:dyDescent="0.15">
      <c r="A273" s="86">
        <v>269</v>
      </c>
      <c r="B273" s="101">
        <f>IFERROR(VLOOKUP(C273,学会NO!$A$1:$B$136,2,FALSE),"")</f>
        <v>735</v>
      </c>
      <c r="C273" s="102" t="s">
        <v>97</v>
      </c>
      <c r="D273" s="103">
        <v>735205</v>
      </c>
      <c r="E273" s="104" t="s">
        <v>399</v>
      </c>
      <c r="F273" s="105" t="str">
        <f>IFERROR(VLOOKUP(E273,値一覧!$K$1:$L$15,2,FALSE),"")</f>
        <v>検査</v>
      </c>
      <c r="G273" s="106" t="s">
        <v>531</v>
      </c>
      <c r="H273" s="95" t="s">
        <v>994</v>
      </c>
      <c r="I273" s="73"/>
      <c r="J273" s="74"/>
      <c r="K273" s="75"/>
      <c r="L273" s="76"/>
    </row>
    <row r="274" spans="1:12" s="37" customFormat="1" ht="50.1" customHeight="1" x14ac:dyDescent="0.15">
      <c r="A274" s="86">
        <v>270</v>
      </c>
      <c r="B274" s="101">
        <f>IFERROR(VLOOKUP(C274,学会NO!$A$1:$B$136,2,FALSE),"")</f>
        <v>735</v>
      </c>
      <c r="C274" s="102" t="s">
        <v>97</v>
      </c>
      <c r="D274" s="103">
        <v>735206</v>
      </c>
      <c r="E274" s="104" t="s">
        <v>399</v>
      </c>
      <c r="F274" s="105" t="str">
        <f>IFERROR(VLOOKUP(E274,値一覧!$K$1:$L$15,2,FALSE),"")</f>
        <v>検査</v>
      </c>
      <c r="G274" s="106" t="s">
        <v>532</v>
      </c>
      <c r="H274" s="95" t="s">
        <v>994</v>
      </c>
      <c r="I274" s="73"/>
      <c r="J274" s="74"/>
      <c r="K274" s="75"/>
      <c r="L274" s="76"/>
    </row>
    <row r="275" spans="1:12" s="37" customFormat="1" ht="59.25" customHeight="1" x14ac:dyDescent="0.15">
      <c r="A275" s="86">
        <v>271</v>
      </c>
      <c r="B275" s="101">
        <f>IFERROR(VLOOKUP(C275,学会NO!$A$1:$B$136,2,FALSE),"")</f>
        <v>735</v>
      </c>
      <c r="C275" s="102" t="s">
        <v>97</v>
      </c>
      <c r="D275" s="103">
        <v>735207</v>
      </c>
      <c r="E275" s="104" t="s">
        <v>399</v>
      </c>
      <c r="F275" s="105" t="str">
        <f>IFERROR(VLOOKUP(E275,値一覧!$K$1:$L$15,2,FALSE),"")</f>
        <v>検査</v>
      </c>
      <c r="G275" s="106" t="s">
        <v>533</v>
      </c>
      <c r="H275" s="95" t="s">
        <v>994</v>
      </c>
      <c r="I275" s="73"/>
      <c r="J275" s="74"/>
      <c r="K275" s="75"/>
      <c r="L275" s="76"/>
    </row>
    <row r="276" spans="1:12" s="37" customFormat="1" ht="49.5" customHeight="1" x14ac:dyDescent="0.15">
      <c r="A276" s="86">
        <v>272</v>
      </c>
      <c r="B276" s="101">
        <f>IFERROR(VLOOKUP(C276,学会NO!$A$1:$B$136,2,FALSE),"")</f>
        <v>735</v>
      </c>
      <c r="C276" s="102" t="s">
        <v>97</v>
      </c>
      <c r="D276" s="103">
        <v>735208</v>
      </c>
      <c r="E276" s="104" t="s">
        <v>399</v>
      </c>
      <c r="F276" s="105" t="str">
        <f>IFERROR(VLOOKUP(E276,値一覧!$K$1:$L$15,2,FALSE),"")</f>
        <v>検査</v>
      </c>
      <c r="G276" s="106" t="s">
        <v>534</v>
      </c>
      <c r="H276" s="95" t="s">
        <v>994</v>
      </c>
      <c r="I276" s="73"/>
      <c r="J276" s="74"/>
      <c r="K276" s="75"/>
      <c r="L276" s="76"/>
    </row>
    <row r="277" spans="1:12" s="37" customFormat="1" ht="50.25" customHeight="1" x14ac:dyDescent="0.15">
      <c r="A277" s="86">
        <v>273</v>
      </c>
      <c r="B277" s="101">
        <f>IFERROR(VLOOKUP(C277,学会NO!$A$1:$B$136,2,FALSE),"")</f>
        <v>735</v>
      </c>
      <c r="C277" s="102" t="s">
        <v>97</v>
      </c>
      <c r="D277" s="103">
        <v>735209</v>
      </c>
      <c r="E277" s="104" t="s">
        <v>399</v>
      </c>
      <c r="F277" s="105" t="str">
        <f>IFERROR(VLOOKUP(E277,値一覧!$K$1:$L$15,2,FALSE),"")</f>
        <v>検査</v>
      </c>
      <c r="G277" s="106" t="s">
        <v>535</v>
      </c>
      <c r="H277" s="95" t="s">
        <v>994</v>
      </c>
      <c r="I277" s="73"/>
      <c r="J277" s="74"/>
      <c r="K277" s="75"/>
      <c r="L277" s="76"/>
    </row>
    <row r="278" spans="1:12" s="37" customFormat="1" ht="49.5" customHeight="1" x14ac:dyDescent="0.15">
      <c r="A278" s="86">
        <v>274</v>
      </c>
      <c r="B278" s="101">
        <f>IFERROR(VLOOKUP(C278,学会NO!$A$1:$B$136,2,FALSE),"")</f>
        <v>735</v>
      </c>
      <c r="C278" s="102" t="s">
        <v>97</v>
      </c>
      <c r="D278" s="103">
        <v>735210</v>
      </c>
      <c r="E278" s="104" t="s">
        <v>399</v>
      </c>
      <c r="F278" s="105" t="str">
        <f>IFERROR(VLOOKUP(E278,値一覧!$K$1:$L$15,2,FALSE),"")</f>
        <v>検査</v>
      </c>
      <c r="G278" s="106" t="s">
        <v>536</v>
      </c>
      <c r="H278" s="95" t="s">
        <v>994</v>
      </c>
      <c r="I278" s="73"/>
      <c r="J278" s="74"/>
      <c r="K278" s="75"/>
      <c r="L278" s="76"/>
    </row>
    <row r="279" spans="1:12" s="37" customFormat="1" ht="85.5" customHeight="1" x14ac:dyDescent="0.15">
      <c r="A279" s="86">
        <v>275</v>
      </c>
      <c r="B279" s="101">
        <f>IFERROR(VLOOKUP(C279,学会NO!$A$1:$B$136,2,FALSE),"")</f>
        <v>735</v>
      </c>
      <c r="C279" s="102" t="s">
        <v>97</v>
      </c>
      <c r="D279" s="103">
        <v>735211</v>
      </c>
      <c r="E279" s="104" t="s">
        <v>399</v>
      </c>
      <c r="F279" s="105" t="str">
        <f>IFERROR(VLOOKUP(E279,値一覧!$K$1:$L$15,2,FALSE),"")</f>
        <v>検査</v>
      </c>
      <c r="G279" s="106" t="s">
        <v>537</v>
      </c>
      <c r="H279" s="95" t="s">
        <v>990</v>
      </c>
      <c r="I279" s="73" t="s">
        <v>995</v>
      </c>
      <c r="J279" s="74" t="s">
        <v>1238</v>
      </c>
      <c r="K279" s="75" t="s">
        <v>1239</v>
      </c>
      <c r="L279" s="76"/>
    </row>
    <row r="280" spans="1:12" ht="28.5" customHeight="1" x14ac:dyDescent="0.15">
      <c r="A280" s="96"/>
      <c r="B280" s="97"/>
      <c r="C280" s="96"/>
      <c r="D280" s="98"/>
      <c r="E280" s="96"/>
      <c r="F280" s="98"/>
      <c r="H280" s="63"/>
      <c r="I280" s="63"/>
      <c r="J280" s="63"/>
      <c r="K280" s="63"/>
    </row>
    <row r="281" spans="1:12" ht="28.5" customHeight="1" x14ac:dyDescent="0.15">
      <c r="A281" s="96"/>
      <c r="B281" s="97"/>
      <c r="C281" s="96"/>
      <c r="D281" s="98"/>
      <c r="E281" s="96"/>
      <c r="F281" s="98"/>
      <c r="H281" s="63"/>
      <c r="I281" s="63"/>
      <c r="J281" s="63"/>
      <c r="K281" s="63"/>
    </row>
    <row r="282" spans="1:12" ht="28.5" customHeight="1" x14ac:dyDescent="0.15">
      <c r="A282" s="96"/>
      <c r="B282" s="97"/>
      <c r="C282" s="96"/>
      <c r="D282" s="98"/>
      <c r="E282" s="96"/>
      <c r="F282" s="98"/>
      <c r="H282" s="63"/>
      <c r="I282" s="63"/>
      <c r="J282" s="63"/>
      <c r="K282" s="63"/>
    </row>
    <row r="283" spans="1:12" ht="28.5" customHeight="1" x14ac:dyDescent="0.15">
      <c r="A283" s="96"/>
      <c r="B283" s="97"/>
      <c r="C283" s="96"/>
      <c r="D283" s="98"/>
      <c r="E283" s="96"/>
      <c r="F283" s="98"/>
      <c r="H283" s="63"/>
      <c r="I283" s="63"/>
      <c r="J283" s="63"/>
      <c r="K283" s="63"/>
    </row>
    <row r="284" spans="1:12" ht="28.5" customHeight="1" x14ac:dyDescent="0.15">
      <c r="A284" s="96"/>
      <c r="B284" s="97"/>
      <c r="C284" s="96"/>
      <c r="D284" s="98"/>
      <c r="E284" s="96"/>
      <c r="F284" s="98"/>
      <c r="H284" s="63"/>
      <c r="I284" s="63"/>
      <c r="J284" s="63"/>
      <c r="K284" s="63"/>
    </row>
    <row r="285" spans="1:12" ht="28.5" customHeight="1" x14ac:dyDescent="0.15">
      <c r="A285" s="96"/>
      <c r="B285" s="97"/>
      <c r="C285" s="96"/>
      <c r="D285" s="98"/>
      <c r="E285" s="96"/>
      <c r="F285" s="98"/>
      <c r="H285" s="63"/>
      <c r="I285" s="63"/>
      <c r="J285" s="63"/>
      <c r="K285" s="63"/>
    </row>
    <row r="286" spans="1:12" ht="28.5" customHeight="1" x14ac:dyDescent="0.15">
      <c r="A286" s="96"/>
      <c r="B286" s="97"/>
      <c r="C286" s="96"/>
      <c r="D286" s="98"/>
      <c r="E286" s="96"/>
      <c r="F286" s="98"/>
      <c r="H286" s="63"/>
      <c r="I286" s="63"/>
      <c r="J286" s="63"/>
      <c r="K286" s="63"/>
    </row>
    <row r="287" spans="1:12" ht="28.5" customHeight="1" x14ac:dyDescent="0.15">
      <c r="A287" s="96"/>
      <c r="B287" s="97"/>
      <c r="C287" s="96"/>
      <c r="D287" s="98"/>
      <c r="E287" s="96"/>
      <c r="F287" s="98"/>
      <c r="H287" s="63"/>
      <c r="I287" s="63"/>
      <c r="J287" s="63"/>
      <c r="K287" s="63"/>
    </row>
    <row r="288" spans="1:12" ht="28.5" customHeight="1" x14ac:dyDescent="0.15">
      <c r="A288" s="96"/>
      <c r="B288" s="97"/>
      <c r="C288" s="96"/>
      <c r="D288" s="98"/>
      <c r="E288" s="96"/>
      <c r="F288" s="98"/>
      <c r="H288" s="63"/>
      <c r="I288" s="63"/>
      <c r="J288" s="63"/>
      <c r="K288" s="63"/>
    </row>
    <row r="289" spans="1:11" ht="28.5" customHeight="1" x14ac:dyDescent="0.15">
      <c r="A289" s="96"/>
      <c r="B289" s="97"/>
      <c r="C289" s="96"/>
      <c r="D289" s="98"/>
      <c r="E289" s="96"/>
      <c r="F289" s="98"/>
      <c r="H289" s="63"/>
      <c r="I289" s="63"/>
      <c r="J289" s="63"/>
      <c r="K289" s="63"/>
    </row>
    <row r="290" spans="1:11" ht="28.5" customHeight="1" x14ac:dyDescent="0.15">
      <c r="A290" s="96"/>
      <c r="B290" s="97"/>
      <c r="C290" s="96"/>
      <c r="D290" s="98"/>
      <c r="E290" s="96"/>
      <c r="F290" s="98"/>
      <c r="H290" s="63"/>
      <c r="I290" s="63"/>
      <c r="J290" s="63"/>
      <c r="K290" s="63"/>
    </row>
    <row r="291" spans="1:11" ht="28.5" customHeight="1" x14ac:dyDescent="0.15">
      <c r="A291" s="96"/>
      <c r="B291" s="97"/>
      <c r="C291" s="96"/>
      <c r="D291" s="98"/>
      <c r="E291" s="96"/>
      <c r="F291" s="98"/>
      <c r="H291" s="63"/>
      <c r="I291" s="63"/>
      <c r="J291" s="63"/>
      <c r="K291" s="63"/>
    </row>
    <row r="292" spans="1:11" ht="28.5" customHeight="1" x14ac:dyDescent="0.15">
      <c r="A292" s="96"/>
      <c r="B292" s="97"/>
      <c r="C292" s="96"/>
      <c r="D292" s="98"/>
      <c r="E292" s="96"/>
      <c r="F292" s="98"/>
      <c r="H292" s="63"/>
      <c r="I292" s="63"/>
      <c r="J292" s="63"/>
      <c r="K292" s="63"/>
    </row>
    <row r="293" spans="1:11" ht="28.5" customHeight="1" x14ac:dyDescent="0.15">
      <c r="A293" s="96"/>
      <c r="B293" s="97"/>
      <c r="C293" s="96"/>
      <c r="D293" s="98"/>
      <c r="E293" s="96"/>
      <c r="F293" s="98"/>
      <c r="H293" s="63"/>
      <c r="I293" s="63"/>
      <c r="J293" s="63"/>
      <c r="K293" s="63"/>
    </row>
    <row r="294" spans="1:11" ht="28.5" customHeight="1" x14ac:dyDescent="0.15">
      <c r="A294" s="96"/>
      <c r="B294" s="97"/>
      <c r="C294" s="96"/>
      <c r="D294" s="98"/>
      <c r="E294" s="96"/>
      <c r="F294" s="98"/>
      <c r="H294" s="63"/>
      <c r="I294" s="63"/>
      <c r="J294" s="63"/>
      <c r="K294" s="63"/>
    </row>
    <row r="295" spans="1:11" ht="28.5" customHeight="1" x14ac:dyDescent="0.15">
      <c r="A295" s="96"/>
      <c r="B295" s="97"/>
      <c r="C295" s="96"/>
      <c r="D295" s="98"/>
      <c r="E295" s="96"/>
      <c r="F295" s="98"/>
      <c r="H295" s="63"/>
      <c r="I295" s="63"/>
      <c r="J295" s="63"/>
      <c r="K295" s="63"/>
    </row>
    <row r="296" spans="1:11" x14ac:dyDescent="0.15">
      <c r="H296" s="63"/>
      <c r="I296" s="63"/>
      <c r="J296" s="63"/>
      <c r="K296" s="63"/>
    </row>
    <row r="297" spans="1:11" x14ac:dyDescent="0.15">
      <c r="H297" s="63"/>
      <c r="I297" s="63"/>
      <c r="J297" s="63"/>
      <c r="K297" s="63"/>
    </row>
    <row r="298" spans="1:11" x14ac:dyDescent="0.15">
      <c r="H298" s="63"/>
      <c r="I298" s="63"/>
      <c r="J298" s="63"/>
      <c r="K298" s="63"/>
    </row>
    <row r="299" spans="1:11" x14ac:dyDescent="0.15">
      <c r="H299" s="63"/>
      <c r="I299" s="63"/>
      <c r="J299" s="63"/>
      <c r="K299" s="63"/>
    </row>
    <row r="300" spans="1:11" x14ac:dyDescent="0.15">
      <c r="H300" s="63"/>
      <c r="I300" s="63"/>
      <c r="J300" s="63"/>
      <c r="K300" s="63"/>
    </row>
    <row r="301" spans="1:11" x14ac:dyDescent="0.15">
      <c r="H301" s="63"/>
      <c r="I301" s="63"/>
      <c r="J301" s="63"/>
      <c r="K301" s="63"/>
    </row>
    <row r="302" spans="1:11" x14ac:dyDescent="0.15">
      <c r="H302" s="63"/>
      <c r="I302" s="63"/>
      <c r="J302" s="63"/>
      <c r="K302" s="63"/>
    </row>
    <row r="303" spans="1:11" x14ac:dyDescent="0.15">
      <c r="H303" s="63"/>
      <c r="I303" s="63"/>
      <c r="J303" s="63"/>
      <c r="K303" s="63"/>
    </row>
    <row r="304" spans="1:11" x14ac:dyDescent="0.15">
      <c r="H304" s="63"/>
      <c r="I304" s="63"/>
      <c r="J304" s="63"/>
      <c r="K304" s="63"/>
    </row>
    <row r="305" spans="8:11" x14ac:dyDescent="0.15">
      <c r="H305" s="63"/>
      <c r="I305" s="63"/>
      <c r="J305" s="63"/>
      <c r="K305" s="63"/>
    </row>
    <row r="306" spans="8:11" x14ac:dyDescent="0.15">
      <c r="H306" s="63"/>
      <c r="I306" s="63"/>
      <c r="J306" s="63"/>
      <c r="K306" s="63"/>
    </row>
    <row r="307" spans="8:11" x14ac:dyDescent="0.15">
      <c r="H307" s="63"/>
      <c r="I307" s="63"/>
      <c r="J307" s="63"/>
      <c r="K307" s="63"/>
    </row>
    <row r="308" spans="8:11" x14ac:dyDescent="0.15">
      <c r="H308" s="63"/>
      <c r="I308" s="63"/>
      <c r="J308" s="63"/>
      <c r="K308" s="63"/>
    </row>
    <row r="309" spans="8:11" x14ac:dyDescent="0.15">
      <c r="H309" s="63"/>
      <c r="I309" s="63"/>
      <c r="J309" s="63"/>
      <c r="K309" s="63"/>
    </row>
    <row r="310" spans="8:11" x14ac:dyDescent="0.15">
      <c r="H310" s="63"/>
      <c r="I310" s="63"/>
      <c r="J310" s="63"/>
      <c r="K310" s="63"/>
    </row>
    <row r="311" spans="8:11" x14ac:dyDescent="0.15">
      <c r="H311" s="63"/>
      <c r="I311" s="63"/>
      <c r="J311" s="63"/>
      <c r="K311" s="63"/>
    </row>
    <row r="312" spans="8:11" x14ac:dyDescent="0.15">
      <c r="H312" s="63"/>
      <c r="I312" s="63"/>
      <c r="J312" s="63"/>
      <c r="K312" s="63"/>
    </row>
    <row r="313" spans="8:11" x14ac:dyDescent="0.15">
      <c r="H313" s="63"/>
      <c r="I313" s="63"/>
      <c r="J313" s="63"/>
      <c r="K313" s="63"/>
    </row>
    <row r="314" spans="8:11" x14ac:dyDescent="0.15">
      <c r="H314" s="63"/>
      <c r="I314" s="63"/>
      <c r="J314" s="63"/>
      <c r="K314" s="63"/>
    </row>
    <row r="315" spans="8:11" x14ac:dyDescent="0.15">
      <c r="H315" s="63"/>
      <c r="I315" s="63"/>
      <c r="J315" s="63"/>
      <c r="K315" s="63"/>
    </row>
    <row r="316" spans="8:11" x14ac:dyDescent="0.15">
      <c r="H316" s="63"/>
      <c r="I316" s="63"/>
      <c r="J316" s="63"/>
      <c r="K316" s="63"/>
    </row>
    <row r="317" spans="8:11" x14ac:dyDescent="0.15">
      <c r="H317" s="63"/>
      <c r="I317" s="63"/>
      <c r="J317" s="63"/>
      <c r="K317" s="63"/>
    </row>
    <row r="318" spans="8:11" x14ac:dyDescent="0.15">
      <c r="H318" s="63"/>
      <c r="I318" s="63"/>
      <c r="J318" s="63"/>
      <c r="K318" s="63"/>
    </row>
    <row r="319" spans="8:11" x14ac:dyDescent="0.15">
      <c r="H319" s="63"/>
      <c r="I319" s="63"/>
      <c r="J319" s="63"/>
      <c r="K319" s="63"/>
    </row>
    <row r="320" spans="8:11" x14ac:dyDescent="0.15">
      <c r="H320" s="63"/>
      <c r="I320" s="63"/>
      <c r="J320" s="63"/>
      <c r="K320" s="63"/>
    </row>
    <row r="321" spans="8:11" x14ac:dyDescent="0.15">
      <c r="H321" s="63"/>
      <c r="I321" s="63"/>
      <c r="J321" s="63"/>
      <c r="K321" s="63"/>
    </row>
    <row r="322" spans="8:11" x14ac:dyDescent="0.15">
      <c r="H322" s="63"/>
      <c r="I322" s="63"/>
      <c r="J322" s="63"/>
      <c r="K322" s="63"/>
    </row>
    <row r="323" spans="8:11" x14ac:dyDescent="0.15">
      <c r="H323" s="63"/>
      <c r="I323" s="63"/>
      <c r="J323" s="63"/>
      <c r="K323" s="63"/>
    </row>
    <row r="324" spans="8:11" x14ac:dyDescent="0.15">
      <c r="H324" s="63"/>
      <c r="I324" s="63"/>
      <c r="J324" s="63"/>
      <c r="K324" s="63"/>
    </row>
    <row r="325" spans="8:11" x14ac:dyDescent="0.15">
      <c r="H325" s="63"/>
      <c r="I325" s="63"/>
      <c r="J325" s="63"/>
      <c r="K325" s="63"/>
    </row>
    <row r="326" spans="8:11" x14ac:dyDescent="0.15">
      <c r="H326" s="63"/>
      <c r="I326" s="63"/>
      <c r="J326" s="63"/>
      <c r="K326" s="63"/>
    </row>
    <row r="327" spans="8:11" x14ac:dyDescent="0.15">
      <c r="H327" s="63"/>
      <c r="I327" s="63"/>
      <c r="J327" s="63"/>
      <c r="K327" s="63"/>
    </row>
    <row r="328" spans="8:11" x14ac:dyDescent="0.15">
      <c r="H328" s="63"/>
      <c r="I328" s="63"/>
      <c r="J328" s="63"/>
      <c r="K328" s="63"/>
    </row>
    <row r="329" spans="8:11" x14ac:dyDescent="0.15">
      <c r="H329" s="63"/>
      <c r="I329" s="63"/>
      <c r="J329" s="63"/>
      <c r="K329" s="63"/>
    </row>
    <row r="330" spans="8:11" x14ac:dyDescent="0.15">
      <c r="H330" s="63"/>
      <c r="I330" s="63"/>
      <c r="J330" s="63"/>
      <c r="K330" s="63"/>
    </row>
    <row r="331" spans="8:11" x14ac:dyDescent="0.15">
      <c r="H331" s="63"/>
      <c r="I331" s="63"/>
      <c r="J331" s="63"/>
      <c r="K331" s="63"/>
    </row>
    <row r="332" spans="8:11" x14ac:dyDescent="0.15">
      <c r="H332" s="63"/>
      <c r="I332" s="63"/>
      <c r="J332" s="63"/>
      <c r="K332" s="63"/>
    </row>
    <row r="333" spans="8:11" x14ac:dyDescent="0.15">
      <c r="H333" s="63"/>
      <c r="I333" s="63"/>
      <c r="J333" s="63"/>
      <c r="K333" s="63"/>
    </row>
    <row r="334" spans="8:11" x14ac:dyDescent="0.15">
      <c r="H334" s="63"/>
      <c r="I334" s="63"/>
      <c r="J334" s="63"/>
      <c r="K334" s="63"/>
    </row>
    <row r="335" spans="8:11" x14ac:dyDescent="0.15">
      <c r="H335" s="63"/>
      <c r="I335" s="63"/>
      <c r="J335" s="63"/>
      <c r="K335" s="63"/>
    </row>
    <row r="336" spans="8:11" x14ac:dyDescent="0.15">
      <c r="H336" s="63"/>
      <c r="I336" s="63"/>
      <c r="J336" s="63"/>
      <c r="K336" s="63"/>
    </row>
    <row r="337" spans="8:11" x14ac:dyDescent="0.15">
      <c r="H337" s="63"/>
      <c r="I337" s="63"/>
      <c r="J337" s="63"/>
      <c r="K337" s="63"/>
    </row>
    <row r="338" spans="8:11" x14ac:dyDescent="0.15">
      <c r="H338" s="63"/>
      <c r="I338" s="63"/>
      <c r="J338" s="63"/>
      <c r="K338" s="63"/>
    </row>
    <row r="339" spans="8:11" x14ac:dyDescent="0.15">
      <c r="H339" s="63"/>
      <c r="I339" s="63"/>
      <c r="J339" s="63"/>
      <c r="K339" s="63"/>
    </row>
    <row r="340" spans="8:11" x14ac:dyDescent="0.15">
      <c r="H340" s="63"/>
      <c r="I340" s="63"/>
      <c r="J340" s="63"/>
      <c r="K340" s="63"/>
    </row>
    <row r="341" spans="8:11" x14ac:dyDescent="0.15">
      <c r="H341" s="63"/>
      <c r="I341" s="63"/>
      <c r="J341" s="63"/>
      <c r="K341" s="63"/>
    </row>
    <row r="342" spans="8:11" x14ac:dyDescent="0.15">
      <c r="H342" s="63"/>
      <c r="I342" s="63"/>
      <c r="J342" s="63"/>
      <c r="K342" s="63"/>
    </row>
    <row r="343" spans="8:11" x14ac:dyDescent="0.15">
      <c r="H343" s="63"/>
      <c r="I343" s="63"/>
      <c r="J343" s="63"/>
      <c r="K343" s="63"/>
    </row>
    <row r="344" spans="8:11" x14ac:dyDescent="0.15">
      <c r="H344" s="63"/>
      <c r="I344" s="63"/>
      <c r="J344" s="63"/>
      <c r="K344" s="63"/>
    </row>
    <row r="345" spans="8:11" x14ac:dyDescent="0.15">
      <c r="H345" s="63"/>
      <c r="I345" s="63"/>
      <c r="J345" s="63"/>
      <c r="K345" s="63"/>
    </row>
    <row r="346" spans="8:11" x14ac:dyDescent="0.15">
      <c r="H346" s="63"/>
      <c r="I346" s="63"/>
      <c r="J346" s="63"/>
      <c r="K346" s="63"/>
    </row>
    <row r="347" spans="8:11" x14ac:dyDescent="0.15">
      <c r="H347" s="63"/>
      <c r="I347" s="63"/>
      <c r="J347" s="63"/>
      <c r="K347" s="63"/>
    </row>
    <row r="348" spans="8:11" x14ac:dyDescent="0.15">
      <c r="H348" s="63"/>
      <c r="I348" s="63"/>
      <c r="J348" s="63"/>
      <c r="K348" s="63"/>
    </row>
    <row r="349" spans="8:11" x14ac:dyDescent="0.15">
      <c r="H349" s="63"/>
      <c r="I349" s="63"/>
      <c r="J349" s="63"/>
      <c r="K349" s="63"/>
    </row>
    <row r="350" spans="8:11" x14ac:dyDescent="0.15">
      <c r="H350" s="63"/>
      <c r="I350" s="63"/>
      <c r="J350" s="63"/>
      <c r="K350" s="63"/>
    </row>
    <row r="351" spans="8:11" x14ac:dyDescent="0.15">
      <c r="H351" s="63"/>
      <c r="I351" s="63"/>
      <c r="J351" s="63"/>
      <c r="K351" s="63"/>
    </row>
    <row r="352" spans="8:11" x14ac:dyDescent="0.15">
      <c r="H352" s="63"/>
      <c r="I352" s="63"/>
      <c r="J352" s="63"/>
      <c r="K352" s="63"/>
    </row>
    <row r="353" spans="8:11" x14ac:dyDescent="0.15">
      <c r="H353" s="63"/>
      <c r="I353" s="63"/>
      <c r="J353" s="63"/>
      <c r="K353" s="63"/>
    </row>
    <row r="354" spans="8:11" x14ac:dyDescent="0.15">
      <c r="H354" s="63"/>
      <c r="I354" s="63"/>
      <c r="J354" s="63"/>
      <c r="K354" s="63"/>
    </row>
    <row r="355" spans="8:11" x14ac:dyDescent="0.15">
      <c r="H355" s="63"/>
      <c r="I355" s="63"/>
      <c r="J355" s="63"/>
      <c r="K355" s="63"/>
    </row>
    <row r="356" spans="8:11" x14ac:dyDescent="0.15">
      <c r="H356" s="63"/>
      <c r="I356" s="63"/>
      <c r="J356" s="63"/>
      <c r="K356" s="63"/>
    </row>
    <row r="357" spans="8:11" x14ac:dyDescent="0.15">
      <c r="H357" s="63"/>
      <c r="I357" s="63"/>
      <c r="J357" s="63"/>
      <c r="K357" s="63"/>
    </row>
    <row r="358" spans="8:11" x14ac:dyDescent="0.15">
      <c r="H358" s="63"/>
      <c r="I358" s="63"/>
      <c r="J358" s="63"/>
      <c r="K358" s="63"/>
    </row>
    <row r="359" spans="8:11" x14ac:dyDescent="0.15">
      <c r="H359" s="63"/>
      <c r="I359" s="63"/>
      <c r="J359" s="63"/>
      <c r="K359" s="63"/>
    </row>
    <row r="360" spans="8:11" x14ac:dyDescent="0.15">
      <c r="H360" s="63"/>
      <c r="I360" s="63"/>
      <c r="J360" s="63"/>
      <c r="K360" s="63"/>
    </row>
    <row r="361" spans="8:11" x14ac:dyDescent="0.15">
      <c r="H361" s="63"/>
      <c r="I361" s="63"/>
      <c r="J361" s="63"/>
      <c r="K361" s="63"/>
    </row>
    <row r="362" spans="8:11" x14ac:dyDescent="0.15">
      <c r="H362" s="63"/>
      <c r="I362" s="63"/>
      <c r="J362" s="63"/>
      <c r="K362" s="63"/>
    </row>
    <row r="363" spans="8:11" x14ac:dyDescent="0.15">
      <c r="H363" s="63"/>
      <c r="I363" s="63"/>
      <c r="J363" s="63"/>
      <c r="K363" s="63"/>
    </row>
    <row r="364" spans="8:11" x14ac:dyDescent="0.15">
      <c r="H364" s="63"/>
      <c r="I364" s="63"/>
      <c r="J364" s="63"/>
      <c r="K364" s="63"/>
    </row>
    <row r="365" spans="8:11" x14ac:dyDescent="0.15">
      <c r="H365" s="63"/>
      <c r="I365" s="63"/>
      <c r="J365" s="63"/>
      <c r="K365" s="63"/>
    </row>
    <row r="366" spans="8:11" x14ac:dyDescent="0.15">
      <c r="H366" s="63"/>
      <c r="I366" s="63"/>
      <c r="J366" s="63"/>
      <c r="K366" s="63"/>
    </row>
    <row r="367" spans="8:11" x14ac:dyDescent="0.15">
      <c r="H367" s="63"/>
      <c r="I367" s="63"/>
      <c r="J367" s="63"/>
      <c r="K367" s="63"/>
    </row>
    <row r="381" spans="11:11" x14ac:dyDescent="0.15">
      <c r="K381" s="68"/>
    </row>
    <row r="382" spans="11:11" x14ac:dyDescent="0.15">
      <c r="K382" s="68"/>
    </row>
    <row r="383" spans="11:11" x14ac:dyDescent="0.15">
      <c r="K383" s="68"/>
    </row>
    <row r="384" spans="11:11" x14ac:dyDescent="0.15">
      <c r="K384" s="68"/>
    </row>
    <row r="385" spans="11:11" x14ac:dyDescent="0.15">
      <c r="K385" s="68"/>
    </row>
    <row r="386" spans="11:11" x14ac:dyDescent="0.15">
      <c r="K386" s="68"/>
    </row>
    <row r="387" spans="11:11" x14ac:dyDescent="0.15">
      <c r="K387" s="68"/>
    </row>
    <row r="388" spans="11:11" x14ac:dyDescent="0.15">
      <c r="K388" s="68"/>
    </row>
    <row r="389" spans="11:11" x14ac:dyDescent="0.15">
      <c r="K389" s="68"/>
    </row>
    <row r="390" spans="11:11" x14ac:dyDescent="0.15">
      <c r="K390" s="68"/>
    </row>
    <row r="391" spans="11:11" x14ac:dyDescent="0.15">
      <c r="K391" s="68"/>
    </row>
    <row r="392" spans="11:11" x14ac:dyDescent="0.15">
      <c r="K392" s="68"/>
    </row>
    <row r="393" spans="11:11" x14ac:dyDescent="0.15">
      <c r="K393" s="68"/>
    </row>
    <row r="394" spans="11:11" x14ac:dyDescent="0.15">
      <c r="K394" s="68"/>
    </row>
    <row r="395" spans="11:11" x14ac:dyDescent="0.15">
      <c r="K395" s="68"/>
    </row>
    <row r="396" spans="11:11" x14ac:dyDescent="0.15">
      <c r="K396" s="68"/>
    </row>
    <row r="397" spans="11:11" x14ac:dyDescent="0.15">
      <c r="K397" s="68"/>
    </row>
    <row r="398" spans="11:11" x14ac:dyDescent="0.15">
      <c r="K398" s="68"/>
    </row>
    <row r="399" spans="11:11" x14ac:dyDescent="0.15">
      <c r="K399" s="68"/>
    </row>
    <row r="400" spans="11:11" x14ac:dyDescent="0.15">
      <c r="K400" s="68"/>
    </row>
    <row r="401" spans="11:11" x14ac:dyDescent="0.15">
      <c r="K401" s="68"/>
    </row>
    <row r="402" spans="11:11" x14ac:dyDescent="0.15">
      <c r="K402" s="68"/>
    </row>
    <row r="403" spans="11:11" x14ac:dyDescent="0.15">
      <c r="K403" s="68"/>
    </row>
    <row r="404" spans="11:11" x14ac:dyDescent="0.15">
      <c r="K404" s="68"/>
    </row>
    <row r="405" spans="11:11" x14ac:dyDescent="0.15">
      <c r="K405" s="68"/>
    </row>
    <row r="406" spans="11:11" x14ac:dyDescent="0.15">
      <c r="K406" s="68"/>
    </row>
    <row r="407" spans="11:11" x14ac:dyDescent="0.15">
      <c r="K407" s="68"/>
    </row>
    <row r="408" spans="11:11" x14ac:dyDescent="0.15">
      <c r="K408" s="68"/>
    </row>
    <row r="409" spans="11:11" x14ac:dyDescent="0.15">
      <c r="K409" s="68"/>
    </row>
    <row r="410" spans="11:11" x14ac:dyDescent="0.15">
      <c r="K410" s="68"/>
    </row>
    <row r="411" spans="11:11" x14ac:dyDescent="0.15">
      <c r="K411" s="68"/>
    </row>
    <row r="412" spans="11:11" x14ac:dyDescent="0.15">
      <c r="K412" s="68"/>
    </row>
    <row r="413" spans="11:11" x14ac:dyDescent="0.15">
      <c r="K413" s="68"/>
    </row>
    <row r="414" spans="11:11" x14ac:dyDescent="0.15">
      <c r="K414" s="68"/>
    </row>
    <row r="415" spans="11:11" x14ac:dyDescent="0.15">
      <c r="K415" s="68"/>
    </row>
    <row r="416" spans="11:11" x14ac:dyDescent="0.15">
      <c r="K416" s="68"/>
    </row>
    <row r="417" spans="11:11" x14ac:dyDescent="0.15">
      <c r="K417" s="68"/>
    </row>
    <row r="418" spans="11:11" x14ac:dyDescent="0.15">
      <c r="K418" s="68"/>
    </row>
    <row r="419" spans="11:11" x14ac:dyDescent="0.15">
      <c r="K419" s="68"/>
    </row>
    <row r="420" spans="11:11" x14ac:dyDescent="0.15">
      <c r="K420" s="68"/>
    </row>
    <row r="421" spans="11:11" x14ac:dyDescent="0.15">
      <c r="K421" s="68"/>
    </row>
    <row r="422" spans="11:11" x14ac:dyDescent="0.15">
      <c r="K422" s="68"/>
    </row>
    <row r="423" spans="11:11" x14ac:dyDescent="0.15">
      <c r="K423" s="68"/>
    </row>
    <row r="424" spans="11:11" x14ac:dyDescent="0.15">
      <c r="K424" s="68"/>
    </row>
    <row r="425" spans="11:11" x14ac:dyDescent="0.15">
      <c r="K425" s="68"/>
    </row>
    <row r="426" spans="11:11" x14ac:dyDescent="0.15">
      <c r="K426" s="68"/>
    </row>
    <row r="427" spans="11:11" x14ac:dyDescent="0.15">
      <c r="K427" s="68"/>
    </row>
    <row r="428" spans="11:11" x14ac:dyDescent="0.15">
      <c r="K428" s="68"/>
    </row>
    <row r="429" spans="11:11" x14ac:dyDescent="0.15">
      <c r="K429" s="68"/>
    </row>
    <row r="430" spans="11:11" x14ac:dyDescent="0.15">
      <c r="K430" s="68"/>
    </row>
    <row r="431" spans="11:11" x14ac:dyDescent="0.15">
      <c r="K431" s="68"/>
    </row>
    <row r="432" spans="11:11" x14ac:dyDescent="0.15">
      <c r="K432" s="68"/>
    </row>
    <row r="433" spans="11:11" x14ac:dyDescent="0.15">
      <c r="K433" s="68"/>
    </row>
    <row r="434" spans="11:11" x14ac:dyDescent="0.15">
      <c r="K434" s="68"/>
    </row>
    <row r="435" spans="11:11" x14ac:dyDescent="0.15">
      <c r="K435" s="68"/>
    </row>
    <row r="436" spans="11:11" x14ac:dyDescent="0.15">
      <c r="K436" s="68"/>
    </row>
    <row r="437" spans="11:11" x14ac:dyDescent="0.15">
      <c r="K437" s="68"/>
    </row>
    <row r="438" spans="11:11" x14ac:dyDescent="0.15">
      <c r="K438" s="68"/>
    </row>
    <row r="439" spans="11:11" x14ac:dyDescent="0.15">
      <c r="K439" s="68"/>
    </row>
    <row r="440" spans="11:11" x14ac:dyDescent="0.15">
      <c r="K440" s="68"/>
    </row>
    <row r="441" spans="11:11" x14ac:dyDescent="0.15">
      <c r="K441" s="68"/>
    </row>
    <row r="442" spans="11:11" x14ac:dyDescent="0.15">
      <c r="K442" s="68"/>
    </row>
    <row r="443" spans="11:11" x14ac:dyDescent="0.15">
      <c r="K443" s="68"/>
    </row>
    <row r="444" spans="11:11" x14ac:dyDescent="0.15">
      <c r="K444" s="68"/>
    </row>
    <row r="445" spans="11:11" x14ac:dyDescent="0.15">
      <c r="K445" s="68"/>
    </row>
    <row r="446" spans="11:11" x14ac:dyDescent="0.15">
      <c r="K446" s="68"/>
    </row>
    <row r="447" spans="11:11" x14ac:dyDescent="0.15">
      <c r="K447" s="68"/>
    </row>
    <row r="448" spans="11:11" x14ac:dyDescent="0.15">
      <c r="K448" s="68"/>
    </row>
    <row r="449" spans="11:11" x14ac:dyDescent="0.15">
      <c r="K449" s="68"/>
    </row>
    <row r="450" spans="11:11" x14ac:dyDescent="0.15">
      <c r="K450" s="68"/>
    </row>
    <row r="451" spans="11:11" x14ac:dyDescent="0.15">
      <c r="K451" s="68"/>
    </row>
    <row r="452" spans="11:11" x14ac:dyDescent="0.15">
      <c r="K452" s="68"/>
    </row>
    <row r="453" spans="11:11" x14ac:dyDescent="0.15">
      <c r="K453" s="68"/>
    </row>
    <row r="454" spans="11:11" x14ac:dyDescent="0.15">
      <c r="K454" s="68"/>
    </row>
    <row r="455" spans="11:11" x14ac:dyDescent="0.15">
      <c r="K455" s="68"/>
    </row>
    <row r="456" spans="11:11" x14ac:dyDescent="0.15">
      <c r="K456" s="68"/>
    </row>
    <row r="457" spans="11:11" x14ac:dyDescent="0.15">
      <c r="K457" s="68"/>
    </row>
    <row r="458" spans="11:11" x14ac:dyDescent="0.15">
      <c r="K458" s="68"/>
    </row>
    <row r="459" spans="11:11" x14ac:dyDescent="0.15">
      <c r="K459" s="68"/>
    </row>
    <row r="460" spans="11:11" x14ac:dyDescent="0.15">
      <c r="K460" s="68"/>
    </row>
    <row r="461" spans="11:11" x14ac:dyDescent="0.15">
      <c r="K461" s="68"/>
    </row>
    <row r="462" spans="11:11" x14ac:dyDescent="0.15">
      <c r="K462" s="68"/>
    </row>
    <row r="463" spans="11:11" x14ac:dyDescent="0.15">
      <c r="K463" s="68"/>
    </row>
    <row r="464" spans="11:11" x14ac:dyDescent="0.15">
      <c r="K464" s="68"/>
    </row>
    <row r="465" spans="11:11" x14ac:dyDescent="0.15">
      <c r="K465" s="68"/>
    </row>
    <row r="466" spans="11:11" x14ac:dyDescent="0.15">
      <c r="K466" s="68"/>
    </row>
    <row r="467" spans="11:11" x14ac:dyDescent="0.15">
      <c r="K467" s="68"/>
    </row>
    <row r="468" spans="11:11" x14ac:dyDescent="0.15">
      <c r="K468" s="68"/>
    </row>
    <row r="469" spans="11:11" x14ac:dyDescent="0.15">
      <c r="K469" s="68"/>
    </row>
    <row r="470" spans="11:11" x14ac:dyDescent="0.15">
      <c r="K470" s="68"/>
    </row>
    <row r="471" spans="11:11" x14ac:dyDescent="0.15">
      <c r="K471" s="68"/>
    </row>
    <row r="472" spans="11:11" x14ac:dyDescent="0.15">
      <c r="K472" s="68"/>
    </row>
    <row r="473" spans="11:11" x14ac:dyDescent="0.15">
      <c r="K473" s="68"/>
    </row>
    <row r="474" spans="11:11" x14ac:dyDescent="0.15">
      <c r="K474" s="68"/>
    </row>
    <row r="475" spans="11:11" x14ac:dyDescent="0.15">
      <c r="K475" s="68"/>
    </row>
    <row r="476" spans="11:11" x14ac:dyDescent="0.15">
      <c r="K476" s="68"/>
    </row>
    <row r="477" spans="11:11" x14ac:dyDescent="0.15">
      <c r="K477" s="68"/>
    </row>
    <row r="478" spans="11:11" x14ac:dyDescent="0.15">
      <c r="K478" s="68"/>
    </row>
    <row r="479" spans="11:11" x14ac:dyDescent="0.15">
      <c r="K479" s="68"/>
    </row>
    <row r="480" spans="11:11" x14ac:dyDescent="0.15">
      <c r="K480" s="68"/>
    </row>
    <row r="481" spans="11:11" x14ac:dyDescent="0.15">
      <c r="K481" s="68"/>
    </row>
    <row r="482" spans="11:11" x14ac:dyDescent="0.15">
      <c r="K482" s="68"/>
    </row>
    <row r="483" spans="11:11" x14ac:dyDescent="0.15">
      <c r="K483" s="68"/>
    </row>
    <row r="484" spans="11:11" x14ac:dyDescent="0.15">
      <c r="K484" s="68"/>
    </row>
    <row r="485" spans="11:11" x14ac:dyDescent="0.15">
      <c r="K485" s="68"/>
    </row>
    <row r="486" spans="11:11" x14ac:dyDescent="0.15">
      <c r="K486" s="68"/>
    </row>
    <row r="487" spans="11:11" x14ac:dyDescent="0.15">
      <c r="K487" s="68"/>
    </row>
    <row r="488" spans="11:11" x14ac:dyDescent="0.15">
      <c r="K488" s="68"/>
    </row>
    <row r="489" spans="11:11" x14ac:dyDescent="0.15">
      <c r="K489" s="68"/>
    </row>
    <row r="490" spans="11:11" x14ac:dyDescent="0.15">
      <c r="K490" s="68"/>
    </row>
    <row r="491" spans="11:11" x14ac:dyDescent="0.15">
      <c r="K491" s="68"/>
    </row>
    <row r="492" spans="11:11" x14ac:dyDescent="0.15">
      <c r="K492" s="68"/>
    </row>
    <row r="493" spans="11:11" x14ac:dyDescent="0.15">
      <c r="K493" s="68"/>
    </row>
    <row r="494" spans="11:11" x14ac:dyDescent="0.15">
      <c r="K494" s="68"/>
    </row>
    <row r="495" spans="11:11" x14ac:dyDescent="0.15">
      <c r="K495" s="68"/>
    </row>
    <row r="496" spans="11:11" x14ac:dyDescent="0.15">
      <c r="K496" s="68"/>
    </row>
    <row r="497" spans="11:11" x14ac:dyDescent="0.15">
      <c r="K497" s="68"/>
    </row>
    <row r="498" spans="11:11" x14ac:dyDescent="0.15">
      <c r="K498" s="68"/>
    </row>
    <row r="499" spans="11:11" x14ac:dyDescent="0.15">
      <c r="K499" s="68"/>
    </row>
    <row r="500" spans="11:11" x14ac:dyDescent="0.15">
      <c r="K500" s="68"/>
    </row>
    <row r="501" spans="11:11" x14ac:dyDescent="0.15">
      <c r="K501" s="68"/>
    </row>
    <row r="502" spans="11:11" x14ac:dyDescent="0.15">
      <c r="K502" s="68"/>
    </row>
    <row r="503" spans="11:11" x14ac:dyDescent="0.15">
      <c r="K503" s="68"/>
    </row>
    <row r="504" spans="11:11" x14ac:dyDescent="0.15">
      <c r="K504" s="68"/>
    </row>
    <row r="505" spans="11:11" x14ac:dyDescent="0.15">
      <c r="K505" s="68"/>
    </row>
    <row r="506" spans="11:11" x14ac:dyDescent="0.15">
      <c r="K506" s="68"/>
    </row>
    <row r="507" spans="11:11" x14ac:dyDescent="0.15">
      <c r="K507" s="68"/>
    </row>
    <row r="508" spans="11:11" x14ac:dyDescent="0.15">
      <c r="K508" s="68"/>
    </row>
    <row r="509" spans="11:11" x14ac:dyDescent="0.15">
      <c r="K509" s="68"/>
    </row>
    <row r="510" spans="11:11" x14ac:dyDescent="0.15">
      <c r="K510" s="68"/>
    </row>
    <row r="511" spans="11:11" x14ac:dyDescent="0.15">
      <c r="K511" s="68"/>
    </row>
    <row r="512" spans="11:11" x14ac:dyDescent="0.15">
      <c r="K512" s="68"/>
    </row>
    <row r="513" spans="11:11" x14ac:dyDescent="0.15">
      <c r="K513" s="68"/>
    </row>
    <row r="514" spans="11:11" x14ac:dyDescent="0.15">
      <c r="K514" s="68"/>
    </row>
    <row r="515" spans="11:11" x14ac:dyDescent="0.15">
      <c r="K515" s="68"/>
    </row>
    <row r="516" spans="11:11" x14ac:dyDescent="0.15">
      <c r="K516" s="68"/>
    </row>
    <row r="517" spans="11:11" x14ac:dyDescent="0.15">
      <c r="K517" s="68"/>
    </row>
    <row r="518" spans="11:11" x14ac:dyDescent="0.15">
      <c r="K518" s="68"/>
    </row>
    <row r="519" spans="11:11" x14ac:dyDescent="0.15">
      <c r="K519" s="68"/>
    </row>
    <row r="520" spans="11:11" x14ac:dyDescent="0.15">
      <c r="K520" s="68"/>
    </row>
    <row r="521" spans="11:11" x14ac:dyDescent="0.15">
      <c r="K521" s="68"/>
    </row>
    <row r="522" spans="11:11" x14ac:dyDescent="0.15">
      <c r="K522" s="68"/>
    </row>
    <row r="523" spans="11:11" x14ac:dyDescent="0.15">
      <c r="K523" s="68"/>
    </row>
    <row r="524" spans="11:11" x14ac:dyDescent="0.15">
      <c r="K524" s="68"/>
    </row>
    <row r="525" spans="11:11" x14ac:dyDescent="0.15">
      <c r="K525" s="68"/>
    </row>
    <row r="526" spans="11:11" x14ac:dyDescent="0.15">
      <c r="K526" s="68"/>
    </row>
    <row r="527" spans="11:11" x14ac:dyDescent="0.15">
      <c r="K527" s="68"/>
    </row>
    <row r="528" spans="11:11" x14ac:dyDescent="0.15">
      <c r="K528" s="68"/>
    </row>
    <row r="529" spans="11:11" x14ac:dyDescent="0.15">
      <c r="K529" s="68"/>
    </row>
    <row r="530" spans="11:11" x14ac:dyDescent="0.15">
      <c r="K530" s="68"/>
    </row>
    <row r="531" spans="11:11" x14ac:dyDescent="0.15">
      <c r="K531" s="68"/>
    </row>
    <row r="532" spans="11:11" x14ac:dyDescent="0.15">
      <c r="K532" s="68"/>
    </row>
    <row r="533" spans="11:11" x14ac:dyDescent="0.15">
      <c r="K533" s="68"/>
    </row>
    <row r="534" spans="11:11" x14ac:dyDescent="0.15">
      <c r="K534" s="68"/>
    </row>
    <row r="535" spans="11:11" x14ac:dyDescent="0.15">
      <c r="K535" s="68"/>
    </row>
    <row r="536" spans="11:11" x14ac:dyDescent="0.15">
      <c r="K536" s="68"/>
    </row>
    <row r="537" spans="11:11" x14ac:dyDescent="0.15">
      <c r="K537" s="68"/>
    </row>
    <row r="538" spans="11:11" x14ac:dyDescent="0.15">
      <c r="K538" s="68"/>
    </row>
    <row r="539" spans="11:11" x14ac:dyDescent="0.15">
      <c r="K539" s="68"/>
    </row>
    <row r="540" spans="11:11" x14ac:dyDescent="0.15">
      <c r="K540" s="68"/>
    </row>
    <row r="541" spans="11:11" x14ac:dyDescent="0.15">
      <c r="K541" s="68"/>
    </row>
    <row r="542" spans="11:11" x14ac:dyDescent="0.15">
      <c r="K542" s="68"/>
    </row>
    <row r="543" spans="11:11" x14ac:dyDescent="0.15">
      <c r="K543" s="68"/>
    </row>
    <row r="544" spans="11:11" x14ac:dyDescent="0.15">
      <c r="K544" s="68"/>
    </row>
    <row r="545" spans="11:11" x14ac:dyDescent="0.15">
      <c r="K545" s="68"/>
    </row>
    <row r="546" spans="11:11" x14ac:dyDescent="0.15">
      <c r="K546" s="68"/>
    </row>
    <row r="547" spans="11:11" x14ac:dyDescent="0.15">
      <c r="K547" s="68"/>
    </row>
    <row r="548" spans="11:11" x14ac:dyDescent="0.15">
      <c r="K548" s="68"/>
    </row>
    <row r="549" spans="11:11" x14ac:dyDescent="0.15">
      <c r="K549" s="68"/>
    </row>
    <row r="550" spans="11:11" x14ac:dyDescent="0.15">
      <c r="K550" s="68"/>
    </row>
    <row r="551" spans="11:11" x14ac:dyDescent="0.15">
      <c r="K551" s="68"/>
    </row>
    <row r="552" spans="11:11" x14ac:dyDescent="0.15">
      <c r="K552" s="68"/>
    </row>
    <row r="553" spans="11:11" x14ac:dyDescent="0.15">
      <c r="K553" s="68"/>
    </row>
    <row r="554" spans="11:11" x14ac:dyDescent="0.15">
      <c r="K554" s="68"/>
    </row>
    <row r="555" spans="11:11" x14ac:dyDescent="0.15">
      <c r="K555" s="68"/>
    </row>
    <row r="556" spans="11:11" x14ac:dyDescent="0.15">
      <c r="K556" s="68"/>
    </row>
    <row r="557" spans="11:11" x14ac:dyDescent="0.15">
      <c r="K557" s="68"/>
    </row>
    <row r="558" spans="11:11" x14ac:dyDescent="0.15">
      <c r="K558" s="68"/>
    </row>
    <row r="559" spans="11:11" x14ac:dyDescent="0.15">
      <c r="K559" s="68"/>
    </row>
    <row r="560" spans="11:11" x14ac:dyDescent="0.15">
      <c r="K560" s="68"/>
    </row>
    <row r="561" spans="11:11" x14ac:dyDescent="0.15">
      <c r="K561" s="68"/>
    </row>
    <row r="562" spans="11:11" x14ac:dyDescent="0.15">
      <c r="K562" s="68"/>
    </row>
    <row r="563" spans="11:11" x14ac:dyDescent="0.15">
      <c r="K563" s="68"/>
    </row>
    <row r="564" spans="11:11" x14ac:dyDescent="0.15">
      <c r="K564" s="68"/>
    </row>
    <row r="565" spans="11:11" x14ac:dyDescent="0.15">
      <c r="K565" s="68"/>
    </row>
    <row r="566" spans="11:11" x14ac:dyDescent="0.15">
      <c r="K566" s="68"/>
    </row>
    <row r="567" spans="11:11" x14ac:dyDescent="0.15">
      <c r="K567" s="68"/>
    </row>
    <row r="568" spans="11:11" x14ac:dyDescent="0.15">
      <c r="K568" s="68"/>
    </row>
    <row r="569" spans="11:11" x14ac:dyDescent="0.15">
      <c r="K569" s="68"/>
    </row>
    <row r="570" spans="11:11" x14ac:dyDescent="0.15">
      <c r="K570" s="68"/>
    </row>
    <row r="571" spans="11:11" x14ac:dyDescent="0.15">
      <c r="K571" s="68"/>
    </row>
    <row r="572" spans="11:11" x14ac:dyDescent="0.15">
      <c r="K572" s="68"/>
    </row>
    <row r="573" spans="11:11" x14ac:dyDescent="0.15">
      <c r="K573" s="68"/>
    </row>
    <row r="574" spans="11:11" x14ac:dyDescent="0.15">
      <c r="K574" s="68"/>
    </row>
    <row r="575" spans="11:11" x14ac:dyDescent="0.15">
      <c r="K575" s="68"/>
    </row>
    <row r="576" spans="11:11" x14ac:dyDescent="0.15">
      <c r="K576" s="68"/>
    </row>
    <row r="577" spans="11:11" x14ac:dyDescent="0.15">
      <c r="K577" s="68"/>
    </row>
    <row r="578" spans="11:11" x14ac:dyDescent="0.15">
      <c r="K578" s="68"/>
    </row>
    <row r="579" spans="11:11" x14ac:dyDescent="0.15">
      <c r="K579" s="68"/>
    </row>
    <row r="580" spans="11:11" x14ac:dyDescent="0.15">
      <c r="K580" s="68"/>
    </row>
    <row r="581" spans="11:11" x14ac:dyDescent="0.15">
      <c r="K581" s="68"/>
    </row>
    <row r="582" spans="11:11" x14ac:dyDescent="0.15">
      <c r="K582" s="68"/>
    </row>
    <row r="583" spans="11:11" x14ac:dyDescent="0.15">
      <c r="K583" s="68"/>
    </row>
    <row r="584" spans="11:11" x14ac:dyDescent="0.15">
      <c r="K584" s="68"/>
    </row>
    <row r="585" spans="11:11" x14ac:dyDescent="0.15">
      <c r="K585" s="68"/>
    </row>
    <row r="586" spans="11:11" x14ac:dyDescent="0.15">
      <c r="K586" s="68"/>
    </row>
    <row r="587" spans="11:11" x14ac:dyDescent="0.15">
      <c r="K587" s="68"/>
    </row>
    <row r="588" spans="11:11" x14ac:dyDescent="0.15">
      <c r="K588" s="68"/>
    </row>
    <row r="589" spans="11:11" x14ac:dyDescent="0.15">
      <c r="K589" s="68"/>
    </row>
    <row r="590" spans="11:11" x14ac:dyDescent="0.15">
      <c r="K590" s="68"/>
    </row>
    <row r="591" spans="11:11" x14ac:dyDescent="0.15">
      <c r="K591" s="68"/>
    </row>
    <row r="592" spans="11:11" x14ac:dyDescent="0.15">
      <c r="K592" s="68"/>
    </row>
    <row r="593" spans="11:11" x14ac:dyDescent="0.15">
      <c r="K593" s="68"/>
    </row>
    <row r="594" spans="11:11" x14ac:dyDescent="0.15">
      <c r="K594" s="68"/>
    </row>
    <row r="595" spans="11:11" x14ac:dyDescent="0.15">
      <c r="K595" s="68"/>
    </row>
    <row r="596" spans="11:11" x14ac:dyDescent="0.15">
      <c r="K596" s="68"/>
    </row>
    <row r="597" spans="11:11" x14ac:dyDescent="0.15">
      <c r="K597" s="68"/>
    </row>
    <row r="598" spans="11:11" x14ac:dyDescent="0.15">
      <c r="K598" s="68"/>
    </row>
    <row r="599" spans="11:11" x14ac:dyDescent="0.15">
      <c r="K599" s="68"/>
    </row>
    <row r="600" spans="11:11" x14ac:dyDescent="0.15">
      <c r="K600" s="68"/>
    </row>
    <row r="601" spans="11:11" x14ac:dyDescent="0.15">
      <c r="K601" s="68"/>
    </row>
    <row r="602" spans="11:11" x14ac:dyDescent="0.15">
      <c r="K602" s="68"/>
    </row>
    <row r="603" spans="11:11" x14ac:dyDescent="0.15">
      <c r="K603" s="68"/>
    </row>
    <row r="604" spans="11:11" x14ac:dyDescent="0.15">
      <c r="K604" s="68"/>
    </row>
    <row r="605" spans="11:11" x14ac:dyDescent="0.15">
      <c r="K605" s="68"/>
    </row>
    <row r="606" spans="11:11" x14ac:dyDescent="0.15">
      <c r="K606" s="68"/>
    </row>
    <row r="607" spans="11:11" x14ac:dyDescent="0.15">
      <c r="K607" s="68"/>
    </row>
    <row r="608" spans="11:11" x14ac:dyDescent="0.15">
      <c r="K608" s="68"/>
    </row>
    <row r="609" spans="11:11" x14ac:dyDescent="0.15">
      <c r="K609" s="68"/>
    </row>
    <row r="610" spans="11:11" x14ac:dyDescent="0.15">
      <c r="K610" s="68"/>
    </row>
    <row r="611" spans="11:11" x14ac:dyDescent="0.15">
      <c r="K611" s="68"/>
    </row>
    <row r="612" spans="11:11" x14ac:dyDescent="0.15">
      <c r="K612" s="68"/>
    </row>
    <row r="613" spans="11:11" x14ac:dyDescent="0.15">
      <c r="K613" s="68"/>
    </row>
    <row r="614" spans="11:11" x14ac:dyDescent="0.15">
      <c r="K614" s="68"/>
    </row>
    <row r="615" spans="11:11" x14ac:dyDescent="0.15">
      <c r="K615" s="68"/>
    </row>
    <row r="616" spans="11:11" x14ac:dyDescent="0.15">
      <c r="K616" s="68"/>
    </row>
    <row r="617" spans="11:11" x14ac:dyDescent="0.15">
      <c r="K617" s="68"/>
    </row>
    <row r="618" spans="11:11" x14ac:dyDescent="0.15">
      <c r="K618" s="68"/>
    </row>
    <row r="619" spans="11:11" x14ac:dyDescent="0.15">
      <c r="K619" s="68"/>
    </row>
    <row r="620" spans="11:11" x14ac:dyDescent="0.15">
      <c r="K620" s="68"/>
    </row>
    <row r="621" spans="11:11" x14ac:dyDescent="0.15">
      <c r="K621" s="68"/>
    </row>
    <row r="622" spans="11:11" x14ac:dyDescent="0.15">
      <c r="K622" s="68"/>
    </row>
    <row r="623" spans="11:11" x14ac:dyDescent="0.15">
      <c r="K623" s="68"/>
    </row>
    <row r="624" spans="11:11" x14ac:dyDescent="0.15">
      <c r="K624" s="68"/>
    </row>
    <row r="625" spans="11:11" x14ac:dyDescent="0.15">
      <c r="K625" s="68"/>
    </row>
    <row r="626" spans="11:11" x14ac:dyDescent="0.15">
      <c r="K626" s="68"/>
    </row>
    <row r="627" spans="11:11" x14ac:dyDescent="0.15">
      <c r="K627" s="68"/>
    </row>
    <row r="628" spans="11:11" x14ac:dyDescent="0.15">
      <c r="K628" s="68"/>
    </row>
    <row r="629" spans="11:11" x14ac:dyDescent="0.15">
      <c r="K629" s="68"/>
    </row>
    <row r="630" spans="11:11" x14ac:dyDescent="0.15">
      <c r="K630" s="68"/>
    </row>
    <row r="631" spans="11:11" x14ac:dyDescent="0.15">
      <c r="K631" s="68"/>
    </row>
    <row r="632" spans="11:11" x14ac:dyDescent="0.15">
      <c r="K632" s="68"/>
    </row>
    <row r="633" spans="11:11" x14ac:dyDescent="0.15">
      <c r="K633" s="68"/>
    </row>
    <row r="634" spans="11:11" x14ac:dyDescent="0.15">
      <c r="K634" s="68"/>
    </row>
    <row r="635" spans="11:11" x14ac:dyDescent="0.15">
      <c r="K635" s="68"/>
    </row>
    <row r="636" spans="11:11" x14ac:dyDescent="0.15">
      <c r="K636" s="68"/>
    </row>
    <row r="637" spans="11:11" x14ac:dyDescent="0.15">
      <c r="K637" s="68"/>
    </row>
    <row r="638" spans="11:11" x14ac:dyDescent="0.15">
      <c r="K638" s="68"/>
    </row>
    <row r="639" spans="11:11" x14ac:dyDescent="0.15">
      <c r="K639" s="68"/>
    </row>
    <row r="640" spans="11:11" x14ac:dyDescent="0.15">
      <c r="K640" s="68"/>
    </row>
    <row r="641" spans="11:11" x14ac:dyDescent="0.15">
      <c r="K641" s="68"/>
    </row>
    <row r="642" spans="11:11" x14ac:dyDescent="0.15">
      <c r="K642" s="68"/>
    </row>
    <row r="643" spans="11:11" x14ac:dyDescent="0.15">
      <c r="K643" s="68"/>
    </row>
    <row r="644" spans="11:11" x14ac:dyDescent="0.15">
      <c r="K644" s="68"/>
    </row>
    <row r="645" spans="11:11" x14ac:dyDescent="0.15">
      <c r="K645" s="68"/>
    </row>
    <row r="646" spans="11:11" x14ac:dyDescent="0.15">
      <c r="K646" s="68"/>
    </row>
    <row r="647" spans="11:11" x14ac:dyDescent="0.15">
      <c r="K647" s="68"/>
    </row>
    <row r="648" spans="11:11" x14ac:dyDescent="0.15">
      <c r="K648" s="68"/>
    </row>
    <row r="649" spans="11:11" x14ac:dyDescent="0.15">
      <c r="K649" s="68"/>
    </row>
    <row r="650" spans="11:11" x14ac:dyDescent="0.15">
      <c r="K650" s="68"/>
    </row>
    <row r="651" spans="11:11" x14ac:dyDescent="0.15">
      <c r="K651" s="68"/>
    </row>
    <row r="652" spans="11:11" x14ac:dyDescent="0.15">
      <c r="K652" s="68"/>
    </row>
    <row r="653" spans="11:11" x14ac:dyDescent="0.15">
      <c r="K653" s="68"/>
    </row>
    <row r="654" spans="11:11" x14ac:dyDescent="0.15">
      <c r="K654" s="68"/>
    </row>
    <row r="655" spans="11:11" x14ac:dyDescent="0.15">
      <c r="K655" s="68"/>
    </row>
    <row r="656" spans="11:11" x14ac:dyDescent="0.15">
      <c r="K656" s="68"/>
    </row>
    <row r="657" spans="11:11" x14ac:dyDescent="0.15">
      <c r="K657" s="68"/>
    </row>
    <row r="658" spans="11:11" x14ac:dyDescent="0.15">
      <c r="K658" s="68"/>
    </row>
    <row r="659" spans="11:11" x14ac:dyDescent="0.15">
      <c r="K659" s="68"/>
    </row>
    <row r="660" spans="11:11" x14ac:dyDescent="0.15">
      <c r="K660" s="68"/>
    </row>
    <row r="661" spans="11:11" x14ac:dyDescent="0.15">
      <c r="K661" s="68"/>
    </row>
    <row r="662" spans="11:11" x14ac:dyDescent="0.15">
      <c r="K662" s="68"/>
    </row>
    <row r="663" spans="11:11" x14ac:dyDescent="0.15">
      <c r="K663" s="68"/>
    </row>
    <row r="664" spans="11:11" x14ac:dyDescent="0.15">
      <c r="K664" s="68"/>
    </row>
    <row r="665" spans="11:11" x14ac:dyDescent="0.15">
      <c r="K665" s="68"/>
    </row>
    <row r="666" spans="11:11" x14ac:dyDescent="0.15">
      <c r="K666" s="68"/>
    </row>
    <row r="667" spans="11:11" x14ac:dyDescent="0.15">
      <c r="K667" s="68"/>
    </row>
    <row r="668" spans="11:11" x14ac:dyDescent="0.15">
      <c r="K668" s="68"/>
    </row>
    <row r="669" spans="11:11" x14ac:dyDescent="0.15">
      <c r="K669" s="68"/>
    </row>
    <row r="670" spans="11:11" x14ac:dyDescent="0.15">
      <c r="K670" s="68"/>
    </row>
    <row r="671" spans="11:11" x14ac:dyDescent="0.15">
      <c r="K671" s="68"/>
    </row>
    <row r="672" spans="11:11" x14ac:dyDescent="0.15">
      <c r="K672" s="68"/>
    </row>
    <row r="673" spans="11:11" x14ac:dyDescent="0.15">
      <c r="K673" s="68"/>
    </row>
    <row r="674" spans="11:11" x14ac:dyDescent="0.15">
      <c r="K674" s="68"/>
    </row>
    <row r="675" spans="11:11" x14ac:dyDescent="0.15">
      <c r="K675" s="68"/>
    </row>
    <row r="676" spans="11:11" x14ac:dyDescent="0.15">
      <c r="K676" s="68"/>
    </row>
    <row r="677" spans="11:11" x14ac:dyDescent="0.15">
      <c r="K677" s="68"/>
    </row>
    <row r="678" spans="11:11" x14ac:dyDescent="0.15">
      <c r="K678" s="68"/>
    </row>
    <row r="679" spans="11:11" x14ac:dyDescent="0.15">
      <c r="K679" s="68"/>
    </row>
    <row r="680" spans="11:11" x14ac:dyDescent="0.15">
      <c r="K680" s="68"/>
    </row>
    <row r="681" spans="11:11" x14ac:dyDescent="0.15">
      <c r="K681" s="68"/>
    </row>
    <row r="682" spans="11:11" x14ac:dyDescent="0.15">
      <c r="K682" s="68"/>
    </row>
    <row r="683" spans="11:11" x14ac:dyDescent="0.15">
      <c r="K683" s="68"/>
    </row>
    <row r="684" spans="11:11" x14ac:dyDescent="0.15">
      <c r="K684" s="68"/>
    </row>
    <row r="685" spans="11:11" x14ac:dyDescent="0.15">
      <c r="K685" s="68"/>
    </row>
    <row r="686" spans="11:11" x14ac:dyDescent="0.15">
      <c r="K686" s="68"/>
    </row>
    <row r="687" spans="11:11" x14ac:dyDescent="0.15">
      <c r="K687" s="68"/>
    </row>
    <row r="688" spans="11:11" x14ac:dyDescent="0.15">
      <c r="K688" s="68"/>
    </row>
    <row r="689" spans="11:11" x14ac:dyDescent="0.15">
      <c r="K689" s="68"/>
    </row>
    <row r="690" spans="11:11" x14ac:dyDescent="0.15">
      <c r="K690" s="68"/>
    </row>
    <row r="691" spans="11:11" x14ac:dyDescent="0.15">
      <c r="K691" s="68"/>
    </row>
    <row r="692" spans="11:11" x14ac:dyDescent="0.15">
      <c r="K692" s="68"/>
    </row>
    <row r="693" spans="11:11" x14ac:dyDescent="0.15">
      <c r="K693" s="68"/>
    </row>
    <row r="694" spans="11:11" x14ac:dyDescent="0.15">
      <c r="K694" s="68"/>
    </row>
    <row r="695" spans="11:11" x14ac:dyDescent="0.15">
      <c r="K695" s="68"/>
    </row>
    <row r="696" spans="11:11" x14ac:dyDescent="0.15">
      <c r="K696" s="68"/>
    </row>
    <row r="697" spans="11:11" x14ac:dyDescent="0.15">
      <c r="K697" s="68"/>
    </row>
    <row r="698" spans="11:11" x14ac:dyDescent="0.15">
      <c r="K698" s="68"/>
    </row>
    <row r="699" spans="11:11" x14ac:dyDescent="0.15">
      <c r="K699" s="68"/>
    </row>
    <row r="700" spans="11:11" x14ac:dyDescent="0.15">
      <c r="K700" s="68"/>
    </row>
    <row r="701" spans="11:11" x14ac:dyDescent="0.15">
      <c r="K701" s="68"/>
    </row>
    <row r="702" spans="11:11" x14ac:dyDescent="0.15">
      <c r="K702" s="68"/>
    </row>
    <row r="703" spans="11:11" x14ac:dyDescent="0.15">
      <c r="K703" s="68"/>
    </row>
    <row r="704" spans="11:11" x14ac:dyDescent="0.15">
      <c r="K704" s="68"/>
    </row>
    <row r="705" spans="11:11" x14ac:dyDescent="0.15">
      <c r="K705" s="68"/>
    </row>
    <row r="706" spans="11:11" x14ac:dyDescent="0.15">
      <c r="K706" s="68"/>
    </row>
    <row r="707" spans="11:11" x14ac:dyDescent="0.15">
      <c r="K707" s="68"/>
    </row>
    <row r="708" spans="11:11" x14ac:dyDescent="0.15">
      <c r="K708" s="68"/>
    </row>
    <row r="709" spans="11:11" x14ac:dyDescent="0.15">
      <c r="K709" s="68"/>
    </row>
    <row r="710" spans="11:11" x14ac:dyDescent="0.15">
      <c r="K710" s="68"/>
    </row>
    <row r="711" spans="11:11" x14ac:dyDescent="0.15">
      <c r="K711" s="68"/>
    </row>
    <row r="712" spans="11:11" x14ac:dyDescent="0.15">
      <c r="K712" s="68"/>
    </row>
    <row r="713" spans="11:11" x14ac:dyDescent="0.15">
      <c r="K713" s="68"/>
    </row>
    <row r="714" spans="11:11" x14ac:dyDescent="0.15">
      <c r="K714" s="68"/>
    </row>
    <row r="715" spans="11:11" x14ac:dyDescent="0.15">
      <c r="K715" s="68"/>
    </row>
    <row r="716" spans="11:11" x14ac:dyDescent="0.15">
      <c r="K716" s="68"/>
    </row>
    <row r="717" spans="11:11" x14ac:dyDescent="0.15">
      <c r="K717" s="68"/>
    </row>
    <row r="718" spans="11:11" x14ac:dyDescent="0.15">
      <c r="K718" s="68"/>
    </row>
    <row r="719" spans="11:11" x14ac:dyDescent="0.15">
      <c r="K719" s="68"/>
    </row>
    <row r="720" spans="11:11" x14ac:dyDescent="0.15">
      <c r="K720" s="68"/>
    </row>
    <row r="721" spans="11:11" x14ac:dyDescent="0.15">
      <c r="K721" s="68"/>
    </row>
    <row r="722" spans="11:11" x14ac:dyDescent="0.15">
      <c r="K722" s="68"/>
    </row>
    <row r="723" spans="11:11" x14ac:dyDescent="0.15">
      <c r="K723" s="68"/>
    </row>
    <row r="724" spans="11:11" x14ac:dyDescent="0.15">
      <c r="K724" s="68"/>
    </row>
    <row r="725" spans="11:11" x14ac:dyDescent="0.15">
      <c r="K725" s="68"/>
    </row>
    <row r="726" spans="11:11" x14ac:dyDescent="0.15">
      <c r="K726" s="68"/>
    </row>
    <row r="727" spans="11:11" x14ac:dyDescent="0.15">
      <c r="K727" s="68"/>
    </row>
    <row r="728" spans="11:11" x14ac:dyDescent="0.15">
      <c r="K728" s="68"/>
    </row>
    <row r="729" spans="11:11" x14ac:dyDescent="0.15">
      <c r="K729" s="68"/>
    </row>
    <row r="730" spans="11:11" x14ac:dyDescent="0.15">
      <c r="K730" s="68"/>
    </row>
    <row r="731" spans="11:11" x14ac:dyDescent="0.15">
      <c r="K731" s="68"/>
    </row>
    <row r="732" spans="11:11" x14ac:dyDescent="0.15">
      <c r="K732" s="68"/>
    </row>
    <row r="733" spans="11:11" x14ac:dyDescent="0.15">
      <c r="K733" s="68"/>
    </row>
    <row r="734" spans="11:11" x14ac:dyDescent="0.15">
      <c r="K734" s="68"/>
    </row>
    <row r="735" spans="11:11" x14ac:dyDescent="0.15">
      <c r="K735" s="68"/>
    </row>
    <row r="736" spans="11:11" x14ac:dyDescent="0.15">
      <c r="K736" s="68"/>
    </row>
    <row r="737" spans="11:11" x14ac:dyDescent="0.15">
      <c r="K737" s="68"/>
    </row>
    <row r="738" spans="11:11" x14ac:dyDescent="0.15">
      <c r="K738" s="68"/>
    </row>
    <row r="739" spans="11:11" x14ac:dyDescent="0.15">
      <c r="K739" s="68"/>
    </row>
    <row r="740" spans="11:11" x14ac:dyDescent="0.15">
      <c r="K740" s="68"/>
    </row>
    <row r="741" spans="11:11" x14ac:dyDescent="0.15">
      <c r="K741" s="68"/>
    </row>
    <row r="742" spans="11:11" x14ac:dyDescent="0.15">
      <c r="K742" s="68"/>
    </row>
    <row r="743" spans="11:11" x14ac:dyDescent="0.15">
      <c r="K743" s="68"/>
    </row>
    <row r="744" spans="11:11" x14ac:dyDescent="0.15">
      <c r="K744" s="68"/>
    </row>
    <row r="745" spans="11:11" x14ac:dyDescent="0.15">
      <c r="K745" s="68"/>
    </row>
    <row r="746" spans="11:11" x14ac:dyDescent="0.15">
      <c r="K746" s="68"/>
    </row>
    <row r="747" spans="11:11" x14ac:dyDescent="0.15">
      <c r="K747" s="68"/>
    </row>
    <row r="748" spans="11:11" x14ac:dyDescent="0.15">
      <c r="K748" s="68"/>
    </row>
    <row r="749" spans="11:11" x14ac:dyDescent="0.15">
      <c r="K749" s="68"/>
    </row>
    <row r="750" spans="11:11" x14ac:dyDescent="0.15">
      <c r="K750" s="68"/>
    </row>
    <row r="751" spans="11:11" x14ac:dyDescent="0.15">
      <c r="K751" s="68"/>
    </row>
    <row r="752" spans="11:11" x14ac:dyDescent="0.15">
      <c r="K752" s="68"/>
    </row>
    <row r="753" spans="11:11" x14ac:dyDescent="0.15">
      <c r="K753" s="68"/>
    </row>
    <row r="754" spans="11:11" x14ac:dyDescent="0.15">
      <c r="K754" s="68"/>
    </row>
    <row r="755" spans="11:11" x14ac:dyDescent="0.15">
      <c r="K755" s="68"/>
    </row>
    <row r="756" spans="11:11" x14ac:dyDescent="0.15">
      <c r="K756" s="68"/>
    </row>
    <row r="757" spans="11:11" x14ac:dyDescent="0.15">
      <c r="K757" s="68"/>
    </row>
    <row r="758" spans="11:11" x14ac:dyDescent="0.15">
      <c r="K758" s="68"/>
    </row>
    <row r="759" spans="11:11" x14ac:dyDescent="0.15">
      <c r="K759" s="68"/>
    </row>
    <row r="760" spans="11:11" x14ac:dyDescent="0.15">
      <c r="K760" s="68"/>
    </row>
    <row r="761" spans="11:11" x14ac:dyDescent="0.15">
      <c r="K761" s="68"/>
    </row>
    <row r="762" spans="11:11" x14ac:dyDescent="0.15">
      <c r="K762" s="68"/>
    </row>
    <row r="763" spans="11:11" x14ac:dyDescent="0.15">
      <c r="K763" s="68"/>
    </row>
    <row r="764" spans="11:11" x14ac:dyDescent="0.15">
      <c r="K764" s="68"/>
    </row>
    <row r="765" spans="11:11" x14ac:dyDescent="0.15">
      <c r="K765" s="68"/>
    </row>
    <row r="766" spans="11:11" x14ac:dyDescent="0.15">
      <c r="K766" s="68"/>
    </row>
    <row r="767" spans="11:11" x14ac:dyDescent="0.15">
      <c r="K767" s="68"/>
    </row>
    <row r="768" spans="11:11" x14ac:dyDescent="0.15">
      <c r="K768" s="68"/>
    </row>
    <row r="769" spans="11:11" x14ac:dyDescent="0.15">
      <c r="K769" s="68"/>
    </row>
    <row r="770" spans="11:11" x14ac:dyDescent="0.15">
      <c r="K770" s="68"/>
    </row>
    <row r="771" spans="11:11" x14ac:dyDescent="0.15">
      <c r="K771" s="68"/>
    </row>
    <row r="772" spans="11:11" x14ac:dyDescent="0.15">
      <c r="K772" s="68"/>
    </row>
    <row r="773" spans="11:11" x14ac:dyDescent="0.15">
      <c r="K773" s="68"/>
    </row>
    <row r="774" spans="11:11" x14ac:dyDescent="0.15">
      <c r="K774" s="68"/>
    </row>
    <row r="775" spans="11:11" x14ac:dyDescent="0.15">
      <c r="K775" s="68"/>
    </row>
    <row r="776" spans="11:11" x14ac:dyDescent="0.15">
      <c r="K776" s="68"/>
    </row>
    <row r="777" spans="11:11" x14ac:dyDescent="0.15">
      <c r="K777" s="68"/>
    </row>
    <row r="778" spans="11:11" x14ac:dyDescent="0.15">
      <c r="K778" s="68"/>
    </row>
    <row r="779" spans="11:11" x14ac:dyDescent="0.15">
      <c r="K779" s="68"/>
    </row>
    <row r="780" spans="11:11" x14ac:dyDescent="0.15">
      <c r="K780" s="68"/>
    </row>
    <row r="781" spans="11:11" x14ac:dyDescent="0.15">
      <c r="K781" s="68"/>
    </row>
    <row r="782" spans="11:11" x14ac:dyDescent="0.15">
      <c r="K782" s="68"/>
    </row>
    <row r="783" spans="11:11" x14ac:dyDescent="0.15">
      <c r="K783" s="68"/>
    </row>
    <row r="784" spans="11:11" x14ac:dyDescent="0.15">
      <c r="K784" s="68"/>
    </row>
    <row r="785" spans="11:11" x14ac:dyDescent="0.15">
      <c r="K785" s="68"/>
    </row>
    <row r="786" spans="11:11" x14ac:dyDescent="0.15">
      <c r="K786" s="68"/>
    </row>
    <row r="787" spans="11:11" x14ac:dyDescent="0.15">
      <c r="K787" s="68"/>
    </row>
    <row r="788" spans="11:11" x14ac:dyDescent="0.15">
      <c r="K788" s="68"/>
    </row>
    <row r="789" spans="11:11" x14ac:dyDescent="0.15">
      <c r="K789" s="68"/>
    </row>
    <row r="790" spans="11:11" x14ac:dyDescent="0.15">
      <c r="K790" s="68"/>
    </row>
    <row r="791" spans="11:11" x14ac:dyDescent="0.15">
      <c r="K791" s="68"/>
    </row>
    <row r="792" spans="11:11" x14ac:dyDescent="0.15">
      <c r="K792" s="68"/>
    </row>
    <row r="793" spans="11:11" x14ac:dyDescent="0.15">
      <c r="K793" s="68"/>
    </row>
    <row r="794" spans="11:11" x14ac:dyDescent="0.15">
      <c r="K794" s="68"/>
    </row>
    <row r="795" spans="11:11" x14ac:dyDescent="0.15">
      <c r="K795" s="68"/>
    </row>
    <row r="796" spans="11:11" x14ac:dyDescent="0.15">
      <c r="K796" s="68"/>
    </row>
    <row r="797" spans="11:11" x14ac:dyDescent="0.15">
      <c r="K797" s="68"/>
    </row>
    <row r="798" spans="11:11" x14ac:dyDescent="0.15">
      <c r="K798" s="68"/>
    </row>
    <row r="799" spans="11:11" x14ac:dyDescent="0.15">
      <c r="K799" s="68"/>
    </row>
    <row r="800" spans="11:11" x14ac:dyDescent="0.15">
      <c r="K800" s="68"/>
    </row>
    <row r="801" spans="11:11" x14ac:dyDescent="0.15">
      <c r="K801" s="68"/>
    </row>
    <row r="802" spans="11:11" x14ac:dyDescent="0.15">
      <c r="K802" s="68"/>
    </row>
    <row r="803" spans="11:11" x14ac:dyDescent="0.15">
      <c r="K803" s="68"/>
    </row>
    <row r="804" spans="11:11" x14ac:dyDescent="0.15">
      <c r="K804" s="68"/>
    </row>
    <row r="805" spans="11:11" x14ac:dyDescent="0.15">
      <c r="K805" s="68"/>
    </row>
    <row r="806" spans="11:11" x14ac:dyDescent="0.15">
      <c r="K806" s="68"/>
    </row>
    <row r="807" spans="11:11" x14ac:dyDescent="0.15">
      <c r="K807" s="68"/>
    </row>
    <row r="808" spans="11:11" x14ac:dyDescent="0.15">
      <c r="K808" s="68"/>
    </row>
    <row r="809" spans="11:11" x14ac:dyDescent="0.15">
      <c r="K809" s="68"/>
    </row>
    <row r="810" spans="11:11" x14ac:dyDescent="0.15">
      <c r="K810" s="68"/>
    </row>
    <row r="811" spans="11:11" x14ac:dyDescent="0.15">
      <c r="K811" s="68"/>
    </row>
    <row r="812" spans="11:11" x14ac:dyDescent="0.15">
      <c r="K812" s="68"/>
    </row>
    <row r="813" spans="11:11" x14ac:dyDescent="0.15">
      <c r="K813" s="68"/>
    </row>
    <row r="814" spans="11:11" x14ac:dyDescent="0.15">
      <c r="K814" s="68"/>
    </row>
    <row r="815" spans="11:11" x14ac:dyDescent="0.15">
      <c r="K815" s="68"/>
    </row>
    <row r="816" spans="11:11" x14ac:dyDescent="0.15">
      <c r="K816" s="68"/>
    </row>
    <row r="817" spans="11:11" x14ac:dyDescent="0.15">
      <c r="K817" s="68"/>
    </row>
    <row r="818" spans="11:11" x14ac:dyDescent="0.15">
      <c r="K818" s="68"/>
    </row>
    <row r="819" spans="11:11" x14ac:dyDescent="0.15">
      <c r="K819" s="68"/>
    </row>
    <row r="820" spans="11:11" x14ac:dyDescent="0.15">
      <c r="K820" s="68"/>
    </row>
    <row r="821" spans="11:11" x14ac:dyDescent="0.15">
      <c r="K821" s="68"/>
    </row>
    <row r="822" spans="11:11" x14ac:dyDescent="0.15">
      <c r="K822" s="68"/>
    </row>
    <row r="823" spans="11:11" x14ac:dyDescent="0.15">
      <c r="K823" s="68"/>
    </row>
    <row r="824" spans="11:11" x14ac:dyDescent="0.15">
      <c r="K824" s="68"/>
    </row>
    <row r="825" spans="11:11" x14ac:dyDescent="0.15">
      <c r="K825" s="68"/>
    </row>
    <row r="826" spans="11:11" x14ac:dyDescent="0.15">
      <c r="K826" s="68"/>
    </row>
    <row r="827" spans="11:11" x14ac:dyDescent="0.15">
      <c r="K827" s="68"/>
    </row>
    <row r="828" spans="11:11" x14ac:dyDescent="0.15">
      <c r="K828" s="68"/>
    </row>
    <row r="829" spans="11:11" x14ac:dyDescent="0.15">
      <c r="K829" s="68"/>
    </row>
    <row r="830" spans="11:11" x14ac:dyDescent="0.15">
      <c r="K830" s="68"/>
    </row>
    <row r="831" spans="11:11" x14ac:dyDescent="0.15">
      <c r="K831" s="68"/>
    </row>
    <row r="832" spans="11:11" x14ac:dyDescent="0.15">
      <c r="K832" s="68"/>
    </row>
    <row r="833" spans="11:11" x14ac:dyDescent="0.15">
      <c r="K833" s="68"/>
    </row>
    <row r="834" spans="11:11" x14ac:dyDescent="0.15">
      <c r="K834" s="68"/>
    </row>
    <row r="835" spans="11:11" x14ac:dyDescent="0.15">
      <c r="K835" s="68"/>
    </row>
    <row r="836" spans="11:11" x14ac:dyDescent="0.15">
      <c r="K836" s="68"/>
    </row>
    <row r="837" spans="11:11" x14ac:dyDescent="0.15">
      <c r="K837" s="68"/>
    </row>
    <row r="838" spans="11:11" x14ac:dyDescent="0.15">
      <c r="K838" s="68"/>
    </row>
    <row r="839" spans="11:11" x14ac:dyDescent="0.15">
      <c r="K839" s="68"/>
    </row>
    <row r="840" spans="11:11" x14ac:dyDescent="0.15">
      <c r="K840" s="68"/>
    </row>
    <row r="841" spans="11:11" x14ac:dyDescent="0.15">
      <c r="K841" s="68"/>
    </row>
    <row r="842" spans="11:11" x14ac:dyDescent="0.15">
      <c r="K842" s="68"/>
    </row>
    <row r="843" spans="11:11" x14ac:dyDescent="0.15">
      <c r="K843" s="68"/>
    </row>
    <row r="844" spans="11:11" x14ac:dyDescent="0.15">
      <c r="K844" s="68"/>
    </row>
    <row r="845" spans="11:11" x14ac:dyDescent="0.15">
      <c r="K845" s="68"/>
    </row>
    <row r="846" spans="11:11" x14ac:dyDescent="0.15">
      <c r="K846" s="68"/>
    </row>
    <row r="847" spans="11:11" x14ac:dyDescent="0.15">
      <c r="K847" s="68"/>
    </row>
    <row r="848" spans="11:11" x14ac:dyDescent="0.15">
      <c r="K848" s="68"/>
    </row>
    <row r="849" spans="11:11" x14ac:dyDescent="0.15">
      <c r="K849" s="68"/>
    </row>
    <row r="850" spans="11:11" x14ac:dyDescent="0.15">
      <c r="K850" s="68"/>
    </row>
    <row r="851" spans="11:11" x14ac:dyDescent="0.15">
      <c r="K851" s="68"/>
    </row>
    <row r="852" spans="11:11" x14ac:dyDescent="0.15">
      <c r="K852" s="68"/>
    </row>
    <row r="853" spans="11:11" x14ac:dyDescent="0.15">
      <c r="K853" s="68"/>
    </row>
    <row r="854" spans="11:11" x14ac:dyDescent="0.15">
      <c r="K854" s="68"/>
    </row>
    <row r="855" spans="11:11" x14ac:dyDescent="0.15">
      <c r="K855" s="68"/>
    </row>
    <row r="856" spans="11:11" x14ac:dyDescent="0.15">
      <c r="K856" s="68"/>
    </row>
    <row r="857" spans="11:11" x14ac:dyDescent="0.15">
      <c r="K857" s="68"/>
    </row>
    <row r="858" spans="11:11" x14ac:dyDescent="0.15">
      <c r="K858" s="68"/>
    </row>
    <row r="859" spans="11:11" x14ac:dyDescent="0.15">
      <c r="K859" s="68"/>
    </row>
    <row r="860" spans="11:11" x14ac:dyDescent="0.15">
      <c r="K860" s="68"/>
    </row>
    <row r="861" spans="11:11" x14ac:dyDescent="0.15">
      <c r="K861" s="68"/>
    </row>
    <row r="862" spans="11:11" x14ac:dyDescent="0.15">
      <c r="K862" s="68"/>
    </row>
    <row r="863" spans="11:11" x14ac:dyDescent="0.15">
      <c r="K863" s="68"/>
    </row>
    <row r="864" spans="11:11" x14ac:dyDescent="0.15">
      <c r="K864" s="68"/>
    </row>
    <row r="865" spans="11:11" x14ac:dyDescent="0.15">
      <c r="K865" s="68"/>
    </row>
    <row r="866" spans="11:11" x14ac:dyDescent="0.15">
      <c r="K866" s="68"/>
    </row>
    <row r="867" spans="11:11" x14ac:dyDescent="0.15">
      <c r="K867" s="68"/>
    </row>
    <row r="868" spans="11:11" x14ac:dyDescent="0.15">
      <c r="K868" s="68"/>
    </row>
    <row r="869" spans="11:11" x14ac:dyDescent="0.15">
      <c r="K869" s="68"/>
    </row>
    <row r="870" spans="11:11" x14ac:dyDescent="0.15">
      <c r="K870" s="68"/>
    </row>
    <row r="871" spans="11:11" x14ac:dyDescent="0.15">
      <c r="K871" s="68"/>
    </row>
    <row r="872" spans="11:11" x14ac:dyDescent="0.15">
      <c r="K872" s="68"/>
    </row>
    <row r="873" spans="11:11" x14ac:dyDescent="0.15">
      <c r="K873" s="68"/>
    </row>
    <row r="874" spans="11:11" x14ac:dyDescent="0.15">
      <c r="K874" s="68"/>
    </row>
    <row r="875" spans="11:11" x14ac:dyDescent="0.15">
      <c r="K875" s="68"/>
    </row>
    <row r="876" spans="11:11" x14ac:dyDescent="0.15">
      <c r="K876" s="68"/>
    </row>
    <row r="877" spans="11:11" x14ac:dyDescent="0.15">
      <c r="K877" s="68"/>
    </row>
    <row r="878" spans="11:11" x14ac:dyDescent="0.15">
      <c r="K878" s="68"/>
    </row>
    <row r="879" spans="11:11" x14ac:dyDescent="0.15">
      <c r="K879" s="68"/>
    </row>
    <row r="880" spans="11:11" x14ac:dyDescent="0.15">
      <c r="K880" s="68"/>
    </row>
    <row r="881" spans="11:11" x14ac:dyDescent="0.15">
      <c r="K881" s="68"/>
    </row>
    <row r="882" spans="11:11" x14ac:dyDescent="0.15">
      <c r="K882" s="68"/>
    </row>
    <row r="883" spans="11:11" x14ac:dyDescent="0.15">
      <c r="K883" s="68"/>
    </row>
    <row r="884" spans="11:11" x14ac:dyDescent="0.15">
      <c r="K884" s="68"/>
    </row>
    <row r="885" spans="11:11" x14ac:dyDescent="0.15">
      <c r="K885" s="68"/>
    </row>
    <row r="886" spans="11:11" x14ac:dyDescent="0.15">
      <c r="K886" s="68"/>
    </row>
    <row r="887" spans="11:11" x14ac:dyDescent="0.15">
      <c r="K887" s="68"/>
    </row>
    <row r="888" spans="11:11" x14ac:dyDescent="0.15">
      <c r="K888" s="68"/>
    </row>
    <row r="889" spans="11:11" x14ac:dyDescent="0.15">
      <c r="K889" s="68"/>
    </row>
    <row r="890" spans="11:11" x14ac:dyDescent="0.15">
      <c r="K890" s="68"/>
    </row>
    <row r="891" spans="11:11" x14ac:dyDescent="0.15">
      <c r="K891" s="68"/>
    </row>
    <row r="892" spans="11:11" x14ac:dyDescent="0.15">
      <c r="K892" s="68"/>
    </row>
    <row r="893" spans="11:11" x14ac:dyDescent="0.15">
      <c r="K893" s="68"/>
    </row>
    <row r="894" spans="11:11" x14ac:dyDescent="0.15">
      <c r="K894" s="68"/>
    </row>
    <row r="895" spans="11:11" x14ac:dyDescent="0.15">
      <c r="K895" s="68"/>
    </row>
    <row r="896" spans="11:11" x14ac:dyDescent="0.15">
      <c r="K896" s="68"/>
    </row>
    <row r="897" spans="11:11" x14ac:dyDescent="0.15">
      <c r="K897" s="68"/>
    </row>
    <row r="898" spans="11:11" x14ac:dyDescent="0.15">
      <c r="K898" s="68"/>
    </row>
    <row r="899" spans="11:11" x14ac:dyDescent="0.15">
      <c r="K899" s="68"/>
    </row>
    <row r="900" spans="11:11" x14ac:dyDescent="0.15">
      <c r="K900" s="68"/>
    </row>
    <row r="901" spans="11:11" x14ac:dyDescent="0.15">
      <c r="K901" s="68"/>
    </row>
    <row r="902" spans="11:11" x14ac:dyDescent="0.15">
      <c r="K902" s="68"/>
    </row>
  </sheetData>
  <autoFilter ref="H1:H902" xr:uid="{D07F8E9F-4570-4A14-A1DB-F31249724728}"/>
  <sortState xmlns:xlrd2="http://schemas.microsoft.com/office/spreadsheetml/2017/richdata2" ref="B5:G279">
    <sortCondition ref="B5:B279"/>
    <sortCondition ref="D5:D279"/>
  </sortState>
  <mergeCells count="9">
    <mergeCell ref="G1:G4"/>
    <mergeCell ref="I1:L1"/>
    <mergeCell ref="H2:H3"/>
    <mergeCell ref="I2:L2"/>
    <mergeCell ref="A1:A4"/>
    <mergeCell ref="B1:B4"/>
    <mergeCell ref="C1:C4"/>
    <mergeCell ref="D1:D4"/>
    <mergeCell ref="E1:F4"/>
  </mergeCells>
  <phoneticPr fontId="2"/>
  <conditionalFormatting sqref="D5">
    <cfRule type="duplicateValues" dxfId="6" priority="38"/>
  </conditionalFormatting>
  <conditionalFormatting sqref="D268:D279">
    <cfRule type="duplicateValues" dxfId="5" priority="49"/>
  </conditionalFormatting>
  <conditionalFormatting sqref="D214:D267">
    <cfRule type="duplicateValues" dxfId="4" priority="61"/>
  </conditionalFormatting>
  <conditionalFormatting sqref="D6:D213">
    <cfRule type="duplicateValues" dxfId="3" priority="75"/>
  </conditionalFormatting>
  <dataValidations count="5">
    <dataValidation type="list" allowBlank="1" showInputMessage="1" sqref="E264:E279 E5:E262" xr:uid="{00000000-0002-0000-0200-000000000000}">
      <formula1>区分３</formula1>
    </dataValidation>
    <dataValidation type="list" allowBlank="1" showInputMessage="1" sqref="E263" xr:uid="{00000000-0002-0000-0200-000001000000}">
      <formula1>区分２</formula1>
    </dataValidation>
    <dataValidation type="list" allowBlank="1" showInputMessage="1" showErrorMessage="1" sqref="C5:C279" xr:uid="{00000000-0002-0000-0200-000002000000}">
      <formula1>学会名</formula1>
    </dataValidation>
    <dataValidation type="list" allowBlank="1" showInputMessage="1" showErrorMessage="1" sqref="I5:I279" xr:uid="{E9DE0F99-C465-49BC-AB07-8DCD172638C3}">
      <formula1>" ,A 基本診療料,B 医学管理等,C 在宅医療,D 検査,E 画像診断,F 投薬,G 注射,H リハビリテーション,I 精神科専門療法,J 処置,K 手術,L 麻酔,M 放射線治療,N 病理診断,その他"</formula1>
    </dataValidation>
    <dataValidation type="list" allowBlank="1" showInputMessage="1" showErrorMessage="1" sqref="H5:H279" xr:uid="{45A21234-A841-4E64-A5C5-916986A3264E}">
      <formula1>"　,要望通り反映された,一部要望が反映された,全く反映されなかった,その他"</formula1>
    </dataValidation>
  </dataValidations>
  <printOptions gridLines="1"/>
  <pageMargins left="0.47244094488188981" right="0.35433070866141736" top="0.9055118110236221" bottom="0.98425196850393704" header="0.74803149606299213" footer="0.51181102362204722"/>
  <pageSetup paperSize="9" scale="44" fitToHeight="0" orientation="landscape" r:id="rId1"/>
  <headerFooter alignWithMargins="0">
    <oddFooter>&amp;C&amp;P/&amp;N
医療技術評価提案書
-既収載-</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A2B044-F280-4E24-AA6C-21BE749E3556}">
  <sheetPr>
    <tabColor theme="6"/>
  </sheetPr>
  <dimension ref="B2:D35"/>
  <sheetViews>
    <sheetView zoomScale="80" zoomScaleNormal="80" workbookViewId="0">
      <selection activeCell="C41" sqref="C41"/>
    </sheetView>
  </sheetViews>
  <sheetFormatPr defaultRowHeight="13.5" x14ac:dyDescent="0.15"/>
  <cols>
    <col min="2" max="2" width="20.625" bestFit="1" customWidth="1"/>
  </cols>
  <sheetData>
    <row r="2" spans="2:4" x14ac:dyDescent="0.15">
      <c r="B2" t="s">
        <v>351</v>
      </c>
      <c r="C2">
        <f>COUNT('医療技術評価（未収載）'!A5:A198)</f>
        <v>193</v>
      </c>
    </row>
    <row r="3" spans="2:4" x14ac:dyDescent="0.15">
      <c r="B3" s="3" t="s">
        <v>1087</v>
      </c>
      <c r="C3" s="3">
        <f>COUNTIF('医療技術評価（未収載）'!H$5:H$198,B3)</f>
        <v>11</v>
      </c>
      <c r="D3" s="118">
        <f>C3/C2</f>
        <v>5.6994818652849742E-2</v>
      </c>
    </row>
    <row r="4" spans="2:4" x14ac:dyDescent="0.15">
      <c r="B4" s="3" t="s">
        <v>1088</v>
      </c>
      <c r="C4" s="3">
        <f>COUNTIF('医療技術評価（未収載）'!H$5:H$198,B4)</f>
        <v>21</v>
      </c>
      <c r="D4" s="118">
        <f>C4/C2</f>
        <v>0.10880829015544041</v>
      </c>
    </row>
    <row r="5" spans="2:4" x14ac:dyDescent="0.15">
      <c r="B5" s="3" t="s">
        <v>1089</v>
      </c>
      <c r="C5" s="3">
        <f>COUNTIF('医療技術評価（未収載）'!H$5:H$198,B5)</f>
        <v>136</v>
      </c>
      <c r="D5" s="118">
        <f>C5/C2</f>
        <v>0.70466321243523311</v>
      </c>
    </row>
    <row r="6" spans="2:4" x14ac:dyDescent="0.15">
      <c r="B6" s="3" t="s">
        <v>1090</v>
      </c>
      <c r="C6" s="3">
        <f>COUNTIF('医療技術評価（未収載）'!H$5:H$198,B6)</f>
        <v>25</v>
      </c>
      <c r="D6" s="118">
        <f>C6/C2</f>
        <v>0.12953367875647667</v>
      </c>
    </row>
    <row r="7" spans="2:4" x14ac:dyDescent="0.15">
      <c r="D7" s="119">
        <f>SUM(D3:D6)</f>
        <v>1</v>
      </c>
    </row>
    <row r="9" spans="2:4" x14ac:dyDescent="0.15">
      <c r="B9" t="s">
        <v>352</v>
      </c>
      <c r="C9">
        <f>COUNT('医療技術評価（既収載）'!A5:A279)</f>
        <v>275</v>
      </c>
    </row>
    <row r="10" spans="2:4" x14ac:dyDescent="0.15">
      <c r="B10" s="3" t="s">
        <v>1087</v>
      </c>
      <c r="C10" s="3">
        <f>COUNTIF('医療技術評価（既収載）'!H$5:H$279,B10)</f>
        <v>32</v>
      </c>
      <c r="D10" s="118">
        <f>C10/C9</f>
        <v>0.11636363636363636</v>
      </c>
    </row>
    <row r="11" spans="2:4" x14ac:dyDescent="0.15">
      <c r="B11" s="3" t="s">
        <v>1088</v>
      </c>
      <c r="C11" s="3">
        <f>COUNTIF('医療技術評価（既収載）'!H$5:H$279,B11)</f>
        <v>35</v>
      </c>
      <c r="D11" s="118">
        <f>C11/C9</f>
        <v>0.12727272727272726</v>
      </c>
    </row>
    <row r="12" spans="2:4" x14ac:dyDescent="0.15">
      <c r="B12" s="3" t="s">
        <v>1089</v>
      </c>
      <c r="C12" s="3">
        <f>COUNTIF('医療技術評価（既収載）'!H$5:H$279,B12)</f>
        <v>174</v>
      </c>
      <c r="D12" s="118">
        <f>C12/C9</f>
        <v>0.63272727272727269</v>
      </c>
    </row>
    <row r="13" spans="2:4" x14ac:dyDescent="0.15">
      <c r="B13" s="3" t="s">
        <v>1090</v>
      </c>
      <c r="C13" s="3">
        <f>COUNTIF('医療技術評価（既収載）'!H$5:H$279,B13)</f>
        <v>34</v>
      </c>
      <c r="D13" s="118">
        <f>C13/C9</f>
        <v>0.12363636363636364</v>
      </c>
    </row>
    <row r="14" spans="2:4" x14ac:dyDescent="0.15">
      <c r="D14" s="119">
        <f>SUM(D10:D13)</f>
        <v>1</v>
      </c>
    </row>
    <row r="16" spans="2:4" x14ac:dyDescent="0.15">
      <c r="B16" t="s">
        <v>989</v>
      </c>
      <c r="C16">
        <f>COUNT('保険局医療課 A区分 '!A5:A51)</f>
        <v>47</v>
      </c>
    </row>
    <row r="17" spans="2:4" x14ac:dyDescent="0.15">
      <c r="B17" s="3" t="s">
        <v>1087</v>
      </c>
      <c r="C17" s="3">
        <f>COUNTIF('保険局医療課 A区分 '!H$5:H$51,B17)</f>
        <v>2</v>
      </c>
      <c r="D17" s="118">
        <f>C17/C16</f>
        <v>4.2553191489361701E-2</v>
      </c>
    </row>
    <row r="18" spans="2:4" x14ac:dyDescent="0.15">
      <c r="B18" s="3" t="s">
        <v>1088</v>
      </c>
      <c r="C18" s="3">
        <f>COUNTIF('保険局医療課 A区分 '!H$5:H$51,B18)</f>
        <v>2</v>
      </c>
      <c r="D18" s="118">
        <f>C18/C16</f>
        <v>4.2553191489361701E-2</v>
      </c>
    </row>
    <row r="19" spans="2:4" x14ac:dyDescent="0.15">
      <c r="B19" s="3" t="s">
        <v>1089</v>
      </c>
      <c r="C19" s="3">
        <f>COUNTIF('保険局医療課 A区分 '!H$5:H$51,B19)</f>
        <v>29</v>
      </c>
      <c r="D19" s="118">
        <f>C19/C16</f>
        <v>0.61702127659574468</v>
      </c>
    </row>
    <row r="20" spans="2:4" x14ac:dyDescent="0.15">
      <c r="B20" s="3" t="s">
        <v>1090</v>
      </c>
      <c r="C20" s="3">
        <f>COUNTIF('保険局医療課 A区分 '!H$5:H$51,B20)</f>
        <v>14</v>
      </c>
      <c r="D20" s="118">
        <f>C20/C16</f>
        <v>0.2978723404255319</v>
      </c>
    </row>
    <row r="21" spans="2:4" x14ac:dyDescent="0.15">
      <c r="B21" s="116"/>
      <c r="D21" s="119">
        <f>SUM(D17:D20)</f>
        <v>1</v>
      </c>
    </row>
    <row r="23" spans="2:4" x14ac:dyDescent="0.15">
      <c r="B23" t="s">
        <v>353</v>
      </c>
      <c r="C23">
        <f t="shared" ref="C23:C27" si="0">SUM(C2+C9+C16)</f>
        <v>515</v>
      </c>
    </row>
    <row r="24" spans="2:4" x14ac:dyDescent="0.15">
      <c r="B24" s="3" t="s">
        <v>1087</v>
      </c>
      <c r="C24" s="3">
        <f t="shared" si="0"/>
        <v>45</v>
      </c>
      <c r="D24" s="118">
        <f>C24/C23</f>
        <v>8.7378640776699032E-2</v>
      </c>
    </row>
    <row r="25" spans="2:4" x14ac:dyDescent="0.15">
      <c r="B25" s="3" t="s">
        <v>1088</v>
      </c>
      <c r="C25" s="3">
        <f t="shared" si="0"/>
        <v>58</v>
      </c>
      <c r="D25" s="118">
        <f>C25/C23</f>
        <v>0.11262135922330097</v>
      </c>
    </row>
    <row r="26" spans="2:4" x14ac:dyDescent="0.15">
      <c r="B26" s="3" t="s">
        <v>1089</v>
      </c>
      <c r="C26" s="3">
        <f t="shared" si="0"/>
        <v>339</v>
      </c>
      <c r="D26" s="118">
        <f>C26/C23</f>
        <v>0.65825242718446597</v>
      </c>
    </row>
    <row r="27" spans="2:4" x14ac:dyDescent="0.15">
      <c r="B27" s="3" t="s">
        <v>1090</v>
      </c>
      <c r="C27" s="3">
        <f t="shared" si="0"/>
        <v>73</v>
      </c>
      <c r="D27" s="118">
        <f>C27/C23</f>
        <v>0.14174757281553399</v>
      </c>
    </row>
    <row r="28" spans="2:4" x14ac:dyDescent="0.15">
      <c r="B28" s="116"/>
      <c r="C28" s="116"/>
      <c r="D28" s="119">
        <f>SUM(D24:D27)</f>
        <v>1</v>
      </c>
    </row>
    <row r="30" spans="2:4" x14ac:dyDescent="0.15">
      <c r="B30" t="s">
        <v>1099</v>
      </c>
      <c r="C30">
        <f t="shared" ref="C30:C34" si="1">SUM(C2+C9)</f>
        <v>468</v>
      </c>
    </row>
    <row r="31" spans="2:4" x14ac:dyDescent="0.15">
      <c r="B31" s="3" t="s">
        <v>1087</v>
      </c>
      <c r="C31" s="3">
        <f t="shared" si="1"/>
        <v>43</v>
      </c>
      <c r="D31" s="118">
        <f>C31/C30</f>
        <v>9.1880341880341887E-2</v>
      </c>
    </row>
    <row r="32" spans="2:4" x14ac:dyDescent="0.15">
      <c r="B32" s="3" t="s">
        <v>1088</v>
      </c>
      <c r="C32" s="3">
        <f t="shared" si="1"/>
        <v>56</v>
      </c>
      <c r="D32" s="118">
        <f>C32/C30</f>
        <v>0.11965811965811966</v>
      </c>
    </row>
    <row r="33" spans="2:4" x14ac:dyDescent="0.15">
      <c r="B33" s="3" t="s">
        <v>1089</v>
      </c>
      <c r="C33" s="3">
        <f t="shared" si="1"/>
        <v>310</v>
      </c>
      <c r="D33" s="118">
        <f>C33/C30</f>
        <v>0.66239316239316237</v>
      </c>
    </row>
    <row r="34" spans="2:4" x14ac:dyDescent="0.15">
      <c r="B34" s="3" t="s">
        <v>1090</v>
      </c>
      <c r="C34" s="3">
        <f t="shared" si="1"/>
        <v>59</v>
      </c>
      <c r="D34" s="118">
        <f>C34/C30</f>
        <v>0.12606837606837606</v>
      </c>
    </row>
    <row r="35" spans="2:4" x14ac:dyDescent="0.15">
      <c r="B35" s="116"/>
      <c r="C35" s="116"/>
      <c r="D35" s="119">
        <f>SUM(D31:D34)</f>
        <v>1</v>
      </c>
    </row>
  </sheetData>
  <phoneticPr fontId="2"/>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0000"/>
  </sheetPr>
  <dimension ref="A2:F142"/>
  <sheetViews>
    <sheetView workbookViewId="0"/>
  </sheetViews>
  <sheetFormatPr defaultRowHeight="14.25" x14ac:dyDescent="0.15"/>
  <cols>
    <col min="1" max="1" width="8.625" style="33" customWidth="1"/>
    <col min="2" max="2" width="47.125" style="22" customWidth="1"/>
    <col min="3" max="3" width="12.625" style="32" bestFit="1" customWidth="1"/>
    <col min="4" max="4" width="11.625" style="32" customWidth="1"/>
    <col min="5" max="5" width="15" style="32" bestFit="1" customWidth="1"/>
    <col min="6" max="6" width="12.625" style="22" bestFit="1" customWidth="1"/>
    <col min="7" max="237" width="9" style="22"/>
    <col min="238" max="238" width="8.625" style="22" customWidth="1"/>
    <col min="239" max="239" width="47.125" style="22" customWidth="1"/>
    <col min="240" max="493" width="9" style="22"/>
    <col min="494" max="494" width="8.625" style="22" customWidth="1"/>
    <col min="495" max="495" width="47.125" style="22" customWidth="1"/>
    <col min="496" max="749" width="9" style="22"/>
    <col min="750" max="750" width="8.625" style="22" customWidth="1"/>
    <col min="751" max="751" width="47.125" style="22" customWidth="1"/>
    <col min="752" max="1005" width="9" style="22"/>
    <col min="1006" max="1006" width="8.625" style="22" customWidth="1"/>
    <col min="1007" max="1007" width="47.125" style="22" customWidth="1"/>
    <col min="1008" max="1261" width="9" style="22"/>
    <col min="1262" max="1262" width="8.625" style="22" customWidth="1"/>
    <col min="1263" max="1263" width="47.125" style="22" customWidth="1"/>
    <col min="1264" max="1517" width="9" style="22"/>
    <col min="1518" max="1518" width="8.625" style="22" customWidth="1"/>
    <col min="1519" max="1519" width="47.125" style="22" customWidth="1"/>
    <col min="1520" max="1773" width="9" style="22"/>
    <col min="1774" max="1774" width="8.625" style="22" customWidth="1"/>
    <col min="1775" max="1775" width="47.125" style="22" customWidth="1"/>
    <col min="1776" max="2029" width="9" style="22"/>
    <col min="2030" max="2030" width="8.625" style="22" customWidth="1"/>
    <col min="2031" max="2031" width="47.125" style="22" customWidth="1"/>
    <col min="2032" max="2285" width="9" style="22"/>
    <col min="2286" max="2286" width="8.625" style="22" customWidth="1"/>
    <col min="2287" max="2287" width="47.125" style="22" customWidth="1"/>
    <col min="2288" max="2541" width="9" style="22"/>
    <col min="2542" max="2542" width="8.625" style="22" customWidth="1"/>
    <col min="2543" max="2543" width="47.125" style="22" customWidth="1"/>
    <col min="2544" max="2797" width="9" style="22"/>
    <col min="2798" max="2798" width="8.625" style="22" customWidth="1"/>
    <col min="2799" max="2799" width="47.125" style="22" customWidth="1"/>
    <col min="2800" max="3053" width="9" style="22"/>
    <col min="3054" max="3054" width="8.625" style="22" customWidth="1"/>
    <col min="3055" max="3055" width="47.125" style="22" customWidth="1"/>
    <col min="3056" max="3309" width="9" style="22"/>
    <col min="3310" max="3310" width="8.625" style="22" customWidth="1"/>
    <col min="3311" max="3311" width="47.125" style="22" customWidth="1"/>
    <col min="3312" max="3565" width="9" style="22"/>
    <col min="3566" max="3566" width="8.625" style="22" customWidth="1"/>
    <col min="3567" max="3567" width="47.125" style="22" customWidth="1"/>
    <col min="3568" max="3821" width="9" style="22"/>
    <col min="3822" max="3822" width="8.625" style="22" customWidth="1"/>
    <col min="3823" max="3823" width="47.125" style="22" customWidth="1"/>
    <col min="3824" max="4077" width="9" style="22"/>
    <col min="4078" max="4078" width="8.625" style="22" customWidth="1"/>
    <col min="4079" max="4079" width="47.125" style="22" customWidth="1"/>
    <col min="4080" max="4333" width="9" style="22"/>
    <col min="4334" max="4334" width="8.625" style="22" customWidth="1"/>
    <col min="4335" max="4335" width="47.125" style="22" customWidth="1"/>
    <col min="4336" max="4589" width="9" style="22"/>
    <col min="4590" max="4590" width="8.625" style="22" customWidth="1"/>
    <col min="4591" max="4591" width="47.125" style="22" customWidth="1"/>
    <col min="4592" max="4845" width="9" style="22"/>
    <col min="4846" max="4846" width="8.625" style="22" customWidth="1"/>
    <col min="4847" max="4847" width="47.125" style="22" customWidth="1"/>
    <col min="4848" max="5101" width="9" style="22"/>
    <col min="5102" max="5102" width="8.625" style="22" customWidth="1"/>
    <col min="5103" max="5103" width="47.125" style="22" customWidth="1"/>
    <col min="5104" max="5357" width="9" style="22"/>
    <col min="5358" max="5358" width="8.625" style="22" customWidth="1"/>
    <col min="5359" max="5359" width="47.125" style="22" customWidth="1"/>
    <col min="5360" max="5613" width="9" style="22"/>
    <col min="5614" max="5614" width="8.625" style="22" customWidth="1"/>
    <col min="5615" max="5615" width="47.125" style="22" customWidth="1"/>
    <col min="5616" max="5869" width="9" style="22"/>
    <col min="5870" max="5870" width="8.625" style="22" customWidth="1"/>
    <col min="5871" max="5871" width="47.125" style="22" customWidth="1"/>
    <col min="5872" max="6125" width="9" style="22"/>
    <col min="6126" max="6126" width="8.625" style="22" customWidth="1"/>
    <col min="6127" max="6127" width="47.125" style="22" customWidth="1"/>
    <col min="6128" max="6381" width="9" style="22"/>
    <col min="6382" max="6382" width="8.625" style="22" customWidth="1"/>
    <col min="6383" max="6383" width="47.125" style="22" customWidth="1"/>
    <col min="6384" max="6637" width="9" style="22"/>
    <col min="6638" max="6638" width="8.625" style="22" customWidth="1"/>
    <col min="6639" max="6639" width="47.125" style="22" customWidth="1"/>
    <col min="6640" max="6893" width="9" style="22"/>
    <col min="6894" max="6894" width="8.625" style="22" customWidth="1"/>
    <col min="6895" max="6895" width="47.125" style="22" customWidth="1"/>
    <col min="6896" max="7149" width="9" style="22"/>
    <col min="7150" max="7150" width="8.625" style="22" customWidth="1"/>
    <col min="7151" max="7151" width="47.125" style="22" customWidth="1"/>
    <col min="7152" max="7405" width="9" style="22"/>
    <col min="7406" max="7406" width="8.625" style="22" customWidth="1"/>
    <col min="7407" max="7407" width="47.125" style="22" customWidth="1"/>
    <col min="7408" max="7661" width="9" style="22"/>
    <col min="7662" max="7662" width="8.625" style="22" customWidth="1"/>
    <col min="7663" max="7663" width="47.125" style="22" customWidth="1"/>
    <col min="7664" max="7917" width="9" style="22"/>
    <col min="7918" max="7918" width="8.625" style="22" customWidth="1"/>
    <col min="7919" max="7919" width="47.125" style="22" customWidth="1"/>
    <col min="7920" max="8173" width="9" style="22"/>
    <col min="8174" max="8174" width="8.625" style="22" customWidth="1"/>
    <col min="8175" max="8175" width="47.125" style="22" customWidth="1"/>
    <col min="8176" max="8429" width="9" style="22"/>
    <col min="8430" max="8430" width="8.625" style="22" customWidth="1"/>
    <col min="8431" max="8431" width="47.125" style="22" customWidth="1"/>
    <col min="8432" max="8685" width="9" style="22"/>
    <col min="8686" max="8686" width="8.625" style="22" customWidth="1"/>
    <col min="8687" max="8687" width="47.125" style="22" customWidth="1"/>
    <col min="8688" max="8941" width="9" style="22"/>
    <col min="8942" max="8942" width="8.625" style="22" customWidth="1"/>
    <col min="8943" max="8943" width="47.125" style="22" customWidth="1"/>
    <col min="8944" max="9197" width="9" style="22"/>
    <col min="9198" max="9198" width="8.625" style="22" customWidth="1"/>
    <col min="9199" max="9199" width="47.125" style="22" customWidth="1"/>
    <col min="9200" max="9453" width="9" style="22"/>
    <col min="9454" max="9454" width="8.625" style="22" customWidth="1"/>
    <col min="9455" max="9455" width="47.125" style="22" customWidth="1"/>
    <col min="9456" max="9709" width="9" style="22"/>
    <col min="9710" max="9710" width="8.625" style="22" customWidth="1"/>
    <col min="9711" max="9711" width="47.125" style="22" customWidth="1"/>
    <col min="9712" max="9965" width="9" style="22"/>
    <col min="9966" max="9966" width="8.625" style="22" customWidth="1"/>
    <col min="9967" max="9967" width="47.125" style="22" customWidth="1"/>
    <col min="9968" max="10221" width="9" style="22"/>
    <col min="10222" max="10222" width="8.625" style="22" customWidth="1"/>
    <col min="10223" max="10223" width="47.125" style="22" customWidth="1"/>
    <col min="10224" max="10477" width="9" style="22"/>
    <col min="10478" max="10478" width="8.625" style="22" customWidth="1"/>
    <col min="10479" max="10479" width="47.125" style="22" customWidth="1"/>
    <col min="10480" max="10733" width="9" style="22"/>
    <col min="10734" max="10734" width="8.625" style="22" customWidth="1"/>
    <col min="10735" max="10735" width="47.125" style="22" customWidth="1"/>
    <col min="10736" max="10989" width="9" style="22"/>
    <col min="10990" max="10990" width="8.625" style="22" customWidth="1"/>
    <col min="10991" max="10991" width="47.125" style="22" customWidth="1"/>
    <col min="10992" max="11245" width="9" style="22"/>
    <col min="11246" max="11246" width="8.625" style="22" customWidth="1"/>
    <col min="11247" max="11247" width="47.125" style="22" customWidth="1"/>
    <col min="11248" max="11501" width="9" style="22"/>
    <col min="11502" max="11502" width="8.625" style="22" customWidth="1"/>
    <col min="11503" max="11503" width="47.125" style="22" customWidth="1"/>
    <col min="11504" max="11757" width="9" style="22"/>
    <col min="11758" max="11758" width="8.625" style="22" customWidth="1"/>
    <col min="11759" max="11759" width="47.125" style="22" customWidth="1"/>
    <col min="11760" max="12013" width="9" style="22"/>
    <col min="12014" max="12014" width="8.625" style="22" customWidth="1"/>
    <col min="12015" max="12015" width="47.125" style="22" customWidth="1"/>
    <col min="12016" max="12269" width="9" style="22"/>
    <col min="12270" max="12270" width="8.625" style="22" customWidth="1"/>
    <col min="12271" max="12271" width="47.125" style="22" customWidth="1"/>
    <col min="12272" max="12525" width="9" style="22"/>
    <col min="12526" max="12526" width="8.625" style="22" customWidth="1"/>
    <col min="12527" max="12527" width="47.125" style="22" customWidth="1"/>
    <col min="12528" max="12781" width="9" style="22"/>
    <col min="12782" max="12782" width="8.625" style="22" customWidth="1"/>
    <col min="12783" max="12783" width="47.125" style="22" customWidth="1"/>
    <col min="12784" max="13037" width="9" style="22"/>
    <col min="13038" max="13038" width="8.625" style="22" customWidth="1"/>
    <col min="13039" max="13039" width="47.125" style="22" customWidth="1"/>
    <col min="13040" max="13293" width="9" style="22"/>
    <col min="13294" max="13294" width="8.625" style="22" customWidth="1"/>
    <col min="13295" max="13295" width="47.125" style="22" customWidth="1"/>
    <col min="13296" max="13549" width="9" style="22"/>
    <col min="13550" max="13550" width="8.625" style="22" customWidth="1"/>
    <col min="13551" max="13551" width="47.125" style="22" customWidth="1"/>
    <col min="13552" max="13805" width="9" style="22"/>
    <col min="13806" max="13806" width="8.625" style="22" customWidth="1"/>
    <col min="13807" max="13807" width="47.125" style="22" customWidth="1"/>
    <col min="13808" max="14061" width="9" style="22"/>
    <col min="14062" max="14062" width="8.625" style="22" customWidth="1"/>
    <col min="14063" max="14063" width="47.125" style="22" customWidth="1"/>
    <col min="14064" max="14317" width="9" style="22"/>
    <col min="14318" max="14318" width="8.625" style="22" customWidth="1"/>
    <col min="14319" max="14319" width="47.125" style="22" customWidth="1"/>
    <col min="14320" max="14573" width="9" style="22"/>
    <col min="14574" max="14574" width="8.625" style="22" customWidth="1"/>
    <col min="14575" max="14575" width="47.125" style="22" customWidth="1"/>
    <col min="14576" max="14829" width="9" style="22"/>
    <col min="14830" max="14830" width="8.625" style="22" customWidth="1"/>
    <col min="14831" max="14831" width="47.125" style="22" customWidth="1"/>
    <col min="14832" max="15085" width="9" style="22"/>
    <col min="15086" max="15086" width="8.625" style="22" customWidth="1"/>
    <col min="15087" max="15087" width="47.125" style="22" customWidth="1"/>
    <col min="15088" max="15341" width="9" style="22"/>
    <col min="15342" max="15342" width="8.625" style="22" customWidth="1"/>
    <col min="15343" max="15343" width="47.125" style="22" customWidth="1"/>
    <col min="15344" max="15597" width="9" style="22"/>
    <col min="15598" max="15598" width="8.625" style="22" customWidth="1"/>
    <col min="15599" max="15599" width="47.125" style="22" customWidth="1"/>
    <col min="15600" max="15853" width="9" style="22"/>
    <col min="15854" max="15854" width="8.625" style="22" customWidth="1"/>
    <col min="15855" max="15855" width="47.125" style="22" customWidth="1"/>
    <col min="15856" max="16109" width="9" style="22"/>
    <col min="16110" max="16110" width="8.625" style="22" customWidth="1"/>
    <col min="16111" max="16111" width="47.125" style="22" customWidth="1"/>
    <col min="16112" max="16384" width="9" style="22"/>
  </cols>
  <sheetData>
    <row r="2" spans="1:6" x14ac:dyDescent="0.15">
      <c r="A2" s="181" t="s">
        <v>967</v>
      </c>
      <c r="B2" s="181"/>
      <c r="C2" s="35" t="s">
        <v>344</v>
      </c>
      <c r="D2" s="35" t="s">
        <v>345</v>
      </c>
      <c r="E2" s="35" t="s">
        <v>988</v>
      </c>
      <c r="F2" s="35" t="s">
        <v>346</v>
      </c>
    </row>
    <row r="3" spans="1:6" x14ac:dyDescent="0.15">
      <c r="A3" s="181"/>
      <c r="B3" s="181"/>
      <c r="C3" s="34">
        <f>SUM(C7:C142)</f>
        <v>193</v>
      </c>
      <c r="D3" s="34">
        <f t="shared" ref="D3:E3" si="0">SUM(D7:D142)</f>
        <v>275</v>
      </c>
      <c r="E3" s="34">
        <f t="shared" si="0"/>
        <v>47</v>
      </c>
      <c r="F3" s="15">
        <f>COUNTIF(F7:F142,"○")</f>
        <v>75</v>
      </c>
    </row>
    <row r="5" spans="1:6" x14ac:dyDescent="0.15">
      <c r="A5" s="182" t="s">
        <v>348</v>
      </c>
      <c r="B5" s="182"/>
      <c r="C5" s="182"/>
      <c r="D5" s="182"/>
      <c r="E5" s="182"/>
      <c r="F5" s="182"/>
    </row>
    <row r="6" spans="1:6" ht="15" thickBot="1" x14ac:dyDescent="0.2">
      <c r="A6" s="23" t="s">
        <v>342</v>
      </c>
      <c r="B6" s="24" t="s">
        <v>343</v>
      </c>
      <c r="C6" s="25" t="s">
        <v>344</v>
      </c>
      <c r="D6" s="26" t="s">
        <v>345</v>
      </c>
      <c r="E6" s="26" t="s">
        <v>349</v>
      </c>
      <c r="F6" s="27" t="s">
        <v>347</v>
      </c>
    </row>
    <row r="7" spans="1:6" ht="15" thickTop="1" x14ac:dyDescent="0.15">
      <c r="A7" s="47">
        <v>201</v>
      </c>
      <c r="B7" s="48" t="s">
        <v>174</v>
      </c>
      <c r="C7" s="16">
        <f>COUNTIF('医療技術評価（未収載）'!$B$5:$B$198,A7)</f>
        <v>0</v>
      </c>
      <c r="D7" s="17">
        <f>COUNTIF('医療技術評価（既収載）'!$B$5:$B$279,A7)</f>
        <v>2</v>
      </c>
      <c r="E7" s="17">
        <f>COUNTIF('保険局医療課 A区分 '!$B$5:$B$51,A7)</f>
        <v>0</v>
      </c>
      <c r="F7" s="18" t="str">
        <f t="shared" ref="F7:F38" si="1">IF(SUM(C7:E7)&gt;1,"○","")</f>
        <v>○</v>
      </c>
    </row>
    <row r="8" spans="1:6" x14ac:dyDescent="0.15">
      <c r="A8" s="49">
        <v>202</v>
      </c>
      <c r="B8" s="28" t="s">
        <v>85</v>
      </c>
      <c r="C8" s="29">
        <f>COUNTIF('医療技術評価（未収載）'!$B$5:$B$198,A8)</f>
        <v>0</v>
      </c>
      <c r="D8" s="30">
        <f>COUNTIF('医療技術評価（既収載）'!$B$5:$B$279,A8)</f>
        <v>0</v>
      </c>
      <c r="E8" s="30">
        <f>COUNTIF('保険局医療課 A区分 '!$B$5:$B$51,A8)</f>
        <v>0</v>
      </c>
      <c r="F8" s="31" t="str">
        <f t="shared" si="1"/>
        <v/>
      </c>
    </row>
    <row r="9" spans="1:6" x14ac:dyDescent="0.15">
      <c r="A9" s="50">
        <v>203</v>
      </c>
      <c r="B9" s="51" t="s">
        <v>146</v>
      </c>
      <c r="C9" s="19">
        <f>COUNTIF('医療技術評価（未収載）'!$B$5:$B$198,A9)</f>
        <v>2</v>
      </c>
      <c r="D9" s="20">
        <f>COUNTIF('医療技術評価（既収載）'!$B$5:$B$279,A9)</f>
        <v>0</v>
      </c>
      <c r="E9" s="20">
        <f>COUNTIF('保険局医療課 A区分 '!$B$5:$B$51,A9)</f>
        <v>0</v>
      </c>
      <c r="F9" s="21" t="str">
        <f t="shared" si="1"/>
        <v>○</v>
      </c>
    </row>
    <row r="10" spans="1:6" x14ac:dyDescent="0.15">
      <c r="A10" s="49">
        <v>204</v>
      </c>
      <c r="B10" s="28" t="s">
        <v>169</v>
      </c>
      <c r="C10" s="29">
        <f>COUNTIF('医療技術評価（未収載）'!$B$5:$B$198,A10)</f>
        <v>2</v>
      </c>
      <c r="D10" s="30">
        <f>COUNTIF('医療技術評価（既収載）'!$B$5:$B$279,A10)</f>
        <v>0</v>
      </c>
      <c r="E10" s="30">
        <f>COUNTIF('保険局医療課 A区分 '!$B$5:$B$51,A10)</f>
        <v>0</v>
      </c>
      <c r="F10" s="31" t="str">
        <f t="shared" si="1"/>
        <v>○</v>
      </c>
    </row>
    <row r="11" spans="1:6" x14ac:dyDescent="0.15">
      <c r="A11" s="50">
        <v>205</v>
      </c>
      <c r="B11" s="51" t="s">
        <v>175</v>
      </c>
      <c r="C11" s="19">
        <f>COUNTIF('医療技術評価（未収載）'!$B$5:$B$198,A11)</f>
        <v>4</v>
      </c>
      <c r="D11" s="20">
        <f>COUNTIF('医療技術評価（既収載）'!$B$5:$B$279,A11)</f>
        <v>2</v>
      </c>
      <c r="E11" s="20">
        <f>COUNTIF('保険局医療課 A区分 '!$B$5:$B$51,A11)</f>
        <v>0</v>
      </c>
      <c r="F11" s="21" t="str">
        <f t="shared" si="1"/>
        <v>○</v>
      </c>
    </row>
    <row r="12" spans="1:6" x14ac:dyDescent="0.15">
      <c r="A12" s="49">
        <v>206</v>
      </c>
      <c r="B12" s="28" t="s">
        <v>176</v>
      </c>
      <c r="C12" s="29">
        <f>COUNTIF('医療技術評価（未収載）'!$B$5:$B$198,A12)</f>
        <v>0</v>
      </c>
      <c r="D12" s="30">
        <f>COUNTIF('医療技術評価（既収載）'!$B$5:$B$279,A12)</f>
        <v>0</v>
      </c>
      <c r="E12" s="30">
        <f>COUNTIF('保険局医療課 A区分 '!$B$5:$B$51,A12)</f>
        <v>0</v>
      </c>
      <c r="F12" s="31" t="str">
        <f t="shared" si="1"/>
        <v/>
      </c>
    </row>
    <row r="13" spans="1:6" x14ac:dyDescent="0.15">
      <c r="A13" s="50">
        <v>207</v>
      </c>
      <c r="B13" s="51" t="s">
        <v>177</v>
      </c>
      <c r="C13" s="19">
        <f>COUNTIF('医療技術評価（未収載）'!$B$5:$B$198,A13)</f>
        <v>0</v>
      </c>
      <c r="D13" s="20">
        <f>COUNTIF('医療技術評価（既収載）'!$B$5:$B$279,A13)</f>
        <v>0</v>
      </c>
      <c r="E13" s="20">
        <f>COUNTIF('保険局医療課 A区分 '!$B$5:$B$51,A13)</f>
        <v>0</v>
      </c>
      <c r="F13" s="21" t="str">
        <f t="shared" si="1"/>
        <v/>
      </c>
    </row>
    <row r="14" spans="1:6" x14ac:dyDescent="0.15">
      <c r="A14" s="49">
        <v>208</v>
      </c>
      <c r="B14" s="28" t="s">
        <v>133</v>
      </c>
      <c r="C14" s="29">
        <f>COUNTIF('医療技術評価（未収載）'!$B$5:$B$198,A14)</f>
        <v>1</v>
      </c>
      <c r="D14" s="30">
        <f>COUNTIF('医療技術評価（既収載）'!$B$5:$B$279,A14)</f>
        <v>1</v>
      </c>
      <c r="E14" s="30">
        <f>COUNTIF('保険局医療課 A区分 '!$B$5:$B$51,A14)</f>
        <v>0</v>
      </c>
      <c r="F14" s="31" t="str">
        <f t="shared" si="1"/>
        <v>○</v>
      </c>
    </row>
    <row r="15" spans="1:6" x14ac:dyDescent="0.15">
      <c r="A15" s="50">
        <v>209</v>
      </c>
      <c r="B15" s="51" t="s">
        <v>178</v>
      </c>
      <c r="C15" s="19">
        <f>COUNTIF('医療技術評価（未収載）'!$B$5:$B$198,A15)</f>
        <v>0</v>
      </c>
      <c r="D15" s="20">
        <f>COUNTIF('医療技術評価（既収載）'!$B$5:$B$279,A15)</f>
        <v>3</v>
      </c>
      <c r="E15" s="20">
        <f>COUNTIF('保険局医療課 A区分 '!$B$5:$B$51,A15)</f>
        <v>0</v>
      </c>
      <c r="F15" s="21" t="str">
        <f t="shared" si="1"/>
        <v>○</v>
      </c>
    </row>
    <row r="16" spans="1:6" x14ac:dyDescent="0.15">
      <c r="A16" s="49">
        <v>210</v>
      </c>
      <c r="B16" s="28" t="s">
        <v>179</v>
      </c>
      <c r="C16" s="29">
        <f>COUNTIF('医療技術評価（未収載）'!$B$5:$B$198,A16)</f>
        <v>0</v>
      </c>
      <c r="D16" s="30">
        <f>COUNTIF('医療技術評価（既収載）'!$B$5:$B$279,A16)</f>
        <v>0</v>
      </c>
      <c r="E16" s="30">
        <f>COUNTIF('保険局医療課 A区分 '!$B$5:$B$51,A16)</f>
        <v>0</v>
      </c>
      <c r="F16" s="31" t="str">
        <f t="shared" si="1"/>
        <v/>
      </c>
    </row>
    <row r="17" spans="1:6" x14ac:dyDescent="0.15">
      <c r="A17" s="50">
        <v>211</v>
      </c>
      <c r="B17" s="51" t="s">
        <v>180</v>
      </c>
      <c r="C17" s="19">
        <f>COUNTIF('医療技術評価（未収載）'!$B$5:$B$198,A17)</f>
        <v>0</v>
      </c>
      <c r="D17" s="20">
        <f>COUNTIF('医療技術評価（既収載）'!$B$5:$B$279,A17)</f>
        <v>0</v>
      </c>
      <c r="E17" s="20">
        <f>COUNTIF('保険局医療課 A区分 '!$B$5:$B$51,A17)</f>
        <v>0</v>
      </c>
      <c r="F17" s="21" t="str">
        <f t="shared" si="1"/>
        <v/>
      </c>
    </row>
    <row r="18" spans="1:6" x14ac:dyDescent="0.15">
      <c r="A18" s="49">
        <v>212</v>
      </c>
      <c r="B18" s="28" t="s">
        <v>181</v>
      </c>
      <c r="C18" s="29">
        <f>COUNTIF('医療技術評価（未収載）'!$B$5:$B$198,A18)</f>
        <v>0</v>
      </c>
      <c r="D18" s="30">
        <f>COUNTIF('医療技術評価（既収載）'!$B$5:$B$279,A18)</f>
        <v>0</v>
      </c>
      <c r="E18" s="30">
        <f>COUNTIF('保険局医療課 A区分 '!$B$5:$B$51,A18)</f>
        <v>0</v>
      </c>
      <c r="F18" s="31" t="str">
        <f t="shared" si="1"/>
        <v/>
      </c>
    </row>
    <row r="19" spans="1:6" x14ac:dyDescent="0.15">
      <c r="A19" s="50">
        <v>213</v>
      </c>
      <c r="B19" s="51" t="s">
        <v>182</v>
      </c>
      <c r="C19" s="19">
        <f>COUNTIF('医療技術評価（未収載）'!$B$5:$B$198,A19)</f>
        <v>1</v>
      </c>
      <c r="D19" s="20">
        <f>COUNTIF('医療技術評価（既収載）'!$B$5:$B$279,A19)</f>
        <v>0</v>
      </c>
      <c r="E19" s="20">
        <f>COUNTIF('保険局医療課 A区分 '!$B$5:$B$51,A19)</f>
        <v>0</v>
      </c>
      <c r="F19" s="21" t="str">
        <f t="shared" si="1"/>
        <v/>
      </c>
    </row>
    <row r="20" spans="1:6" x14ac:dyDescent="0.15">
      <c r="A20" s="49">
        <v>214</v>
      </c>
      <c r="B20" s="28" t="s">
        <v>77</v>
      </c>
      <c r="C20" s="29">
        <f>COUNTIF('医療技術評価（未収載）'!$B$5:$B$198,A20)</f>
        <v>0</v>
      </c>
      <c r="D20" s="30">
        <f>COUNTIF('医療技術評価（既収載）'!$B$5:$B$279,A20)</f>
        <v>1</v>
      </c>
      <c r="E20" s="30">
        <f>COUNTIF('保険局医療課 A区分 '!$B$5:$B$51,A20)</f>
        <v>0</v>
      </c>
      <c r="F20" s="31" t="str">
        <f t="shared" si="1"/>
        <v/>
      </c>
    </row>
    <row r="21" spans="1:6" x14ac:dyDescent="0.15">
      <c r="A21" s="50">
        <v>215</v>
      </c>
      <c r="B21" s="51" t="s">
        <v>183</v>
      </c>
      <c r="C21" s="19">
        <f>COUNTIF('医療技術評価（未収載）'!$B$5:$B$198,A21)</f>
        <v>2</v>
      </c>
      <c r="D21" s="20">
        <f>COUNTIF('医療技術評価（既収載）'!$B$5:$B$279,A21)</f>
        <v>2</v>
      </c>
      <c r="E21" s="20">
        <f>COUNTIF('保険局医療課 A区分 '!$B$5:$B$51,A21)</f>
        <v>0</v>
      </c>
      <c r="F21" s="21" t="str">
        <f t="shared" si="1"/>
        <v>○</v>
      </c>
    </row>
    <row r="22" spans="1:6" x14ac:dyDescent="0.15">
      <c r="A22" s="49">
        <v>216</v>
      </c>
      <c r="B22" s="28" t="s">
        <v>79</v>
      </c>
      <c r="C22" s="29">
        <f>COUNTIF('医療技術評価（未収載）'!$B$5:$B$198,A22)</f>
        <v>0</v>
      </c>
      <c r="D22" s="30">
        <f>COUNTIF('医療技術評価（既収載）'!$B$5:$B$279,A22)</f>
        <v>3</v>
      </c>
      <c r="E22" s="30">
        <f>COUNTIF('保険局医療課 A区分 '!$B$5:$B$51,A22)</f>
        <v>0</v>
      </c>
      <c r="F22" s="31" t="str">
        <f t="shared" si="1"/>
        <v>○</v>
      </c>
    </row>
    <row r="23" spans="1:6" x14ac:dyDescent="0.15">
      <c r="A23" s="50">
        <v>217</v>
      </c>
      <c r="B23" s="51" t="s">
        <v>94</v>
      </c>
      <c r="C23" s="19">
        <f>COUNTIF('医療技術評価（未収載）'!$B$5:$B$198,A23)</f>
        <v>0</v>
      </c>
      <c r="D23" s="20">
        <f>COUNTIF('医療技術評価（既収載）'!$B$5:$B$279,A23)</f>
        <v>0</v>
      </c>
      <c r="E23" s="20">
        <f>COUNTIF('保険局医療課 A区分 '!$B$5:$B$51,A23)</f>
        <v>0</v>
      </c>
      <c r="F23" s="21" t="str">
        <f t="shared" si="1"/>
        <v/>
      </c>
    </row>
    <row r="24" spans="1:6" x14ac:dyDescent="0.15">
      <c r="A24" s="49">
        <v>218</v>
      </c>
      <c r="B24" s="28" t="s">
        <v>104</v>
      </c>
      <c r="C24" s="29">
        <f>COUNTIF('医療技術評価（未収載）'!$B$5:$B$198,A24)</f>
        <v>1</v>
      </c>
      <c r="D24" s="30">
        <f>COUNTIF('医療技術評価（既収載）'!$B$5:$B$279,A24)</f>
        <v>6</v>
      </c>
      <c r="E24" s="30">
        <f>COUNTIF('保険局医療課 A区分 '!$B$5:$B$51,A24)</f>
        <v>1</v>
      </c>
      <c r="F24" s="31" t="str">
        <f t="shared" si="1"/>
        <v>○</v>
      </c>
    </row>
    <row r="25" spans="1:6" x14ac:dyDescent="0.15">
      <c r="A25" s="50">
        <v>219</v>
      </c>
      <c r="B25" s="51" t="s">
        <v>184</v>
      </c>
      <c r="C25" s="19">
        <f>COUNTIF('医療技術評価（未収載）'!$B$5:$B$198,A25)</f>
        <v>0</v>
      </c>
      <c r="D25" s="20">
        <f>COUNTIF('医療技術評価（既収載）'!$B$5:$B$279,A25)</f>
        <v>0</v>
      </c>
      <c r="E25" s="20">
        <f>COUNTIF('保険局医療課 A区分 '!$B$5:$B$51,A25)</f>
        <v>0</v>
      </c>
      <c r="F25" s="21" t="str">
        <f t="shared" si="1"/>
        <v/>
      </c>
    </row>
    <row r="26" spans="1:6" x14ac:dyDescent="0.15">
      <c r="A26" s="49">
        <v>220</v>
      </c>
      <c r="B26" s="28" t="s">
        <v>185</v>
      </c>
      <c r="C26" s="29">
        <f>COUNTIF('医療技術評価（未収載）'!$B$5:$B$198,A26)</f>
        <v>2</v>
      </c>
      <c r="D26" s="30">
        <f>COUNTIF('医療技術評価（既収載）'!$B$5:$B$279,A26)</f>
        <v>0</v>
      </c>
      <c r="E26" s="30">
        <f>COUNTIF('保険局医療課 A区分 '!$B$5:$B$51,A26)</f>
        <v>0</v>
      </c>
      <c r="F26" s="31" t="str">
        <f t="shared" si="1"/>
        <v>○</v>
      </c>
    </row>
    <row r="27" spans="1:6" x14ac:dyDescent="0.15">
      <c r="A27" s="50">
        <v>221</v>
      </c>
      <c r="B27" s="51" t="s">
        <v>186</v>
      </c>
      <c r="C27" s="19">
        <f>COUNTIF('医療技術評価（未収載）'!$B$5:$B$198,A27)</f>
        <v>0</v>
      </c>
      <c r="D27" s="20">
        <f>COUNTIF('医療技術評価（既収載）'!$B$5:$B$279,A27)</f>
        <v>3</v>
      </c>
      <c r="E27" s="20">
        <f>COUNTIF('保険局医療課 A区分 '!$B$5:$B$51,A27)</f>
        <v>1</v>
      </c>
      <c r="F27" s="21" t="str">
        <f t="shared" si="1"/>
        <v>○</v>
      </c>
    </row>
    <row r="28" spans="1:6" x14ac:dyDescent="0.15">
      <c r="A28" s="49">
        <v>222</v>
      </c>
      <c r="B28" s="28" t="s">
        <v>170</v>
      </c>
      <c r="C28" s="29">
        <f>COUNTIF('医療技術評価（未収載）'!$B$5:$B$198,A28)</f>
        <v>0</v>
      </c>
      <c r="D28" s="30">
        <f>COUNTIF('医療技術評価（既収載）'!$B$5:$B$279,A28)</f>
        <v>0</v>
      </c>
      <c r="E28" s="30">
        <f>COUNTIF('保険局医療課 A区分 '!$B$5:$B$51,A28)</f>
        <v>0</v>
      </c>
      <c r="F28" s="31" t="str">
        <f t="shared" si="1"/>
        <v/>
      </c>
    </row>
    <row r="29" spans="1:6" x14ac:dyDescent="0.15">
      <c r="A29" s="50">
        <v>223</v>
      </c>
      <c r="B29" s="51" t="s">
        <v>187</v>
      </c>
      <c r="C29" s="19">
        <f>COUNTIF('医療技術評価（未収載）'!$B$5:$B$198,A29)</f>
        <v>0</v>
      </c>
      <c r="D29" s="20">
        <f>COUNTIF('医療技術評価（既収載）'!$B$5:$B$279,A29)</f>
        <v>0</v>
      </c>
      <c r="E29" s="20">
        <f>COUNTIF('保険局医療課 A区分 '!$B$5:$B$51,A29)</f>
        <v>0</v>
      </c>
      <c r="F29" s="21" t="str">
        <f t="shared" si="1"/>
        <v/>
      </c>
    </row>
    <row r="30" spans="1:6" x14ac:dyDescent="0.15">
      <c r="A30" s="49">
        <v>224</v>
      </c>
      <c r="B30" s="28" t="s">
        <v>188</v>
      </c>
      <c r="C30" s="29">
        <f>COUNTIF('医療技術評価（未収載）'!$B$5:$B$198,A30)</f>
        <v>0</v>
      </c>
      <c r="D30" s="30">
        <f>COUNTIF('医療技術評価（既収載）'!$B$5:$B$279,A30)</f>
        <v>0</v>
      </c>
      <c r="E30" s="30">
        <f>COUNTIF('保険局医療課 A区分 '!$B$5:$B$51,A30)</f>
        <v>0</v>
      </c>
      <c r="F30" s="31" t="str">
        <f t="shared" si="1"/>
        <v/>
      </c>
    </row>
    <row r="31" spans="1:6" x14ac:dyDescent="0.15">
      <c r="A31" s="50">
        <v>225</v>
      </c>
      <c r="B31" s="51" t="s">
        <v>189</v>
      </c>
      <c r="C31" s="19">
        <f>COUNTIF('医療技術評価（未収載）'!$B$5:$B$198,A31)</f>
        <v>0</v>
      </c>
      <c r="D31" s="20">
        <f>COUNTIF('医療技術評価（既収載）'!$B$5:$B$279,A31)</f>
        <v>0</v>
      </c>
      <c r="E31" s="20">
        <f>COUNTIF('保険局医療課 A区分 '!$B$5:$B$51,A31)</f>
        <v>0</v>
      </c>
      <c r="F31" s="21" t="str">
        <f t="shared" si="1"/>
        <v/>
      </c>
    </row>
    <row r="32" spans="1:6" x14ac:dyDescent="0.15">
      <c r="A32" s="49">
        <v>226</v>
      </c>
      <c r="B32" s="28" t="s">
        <v>73</v>
      </c>
      <c r="C32" s="29">
        <f>COUNTIF('医療技術評価（未収載）'!$B$5:$B$198,A32)</f>
        <v>3</v>
      </c>
      <c r="D32" s="30">
        <f>COUNTIF('医療技術評価（既収載）'!$B$5:$B$279,A32)</f>
        <v>0</v>
      </c>
      <c r="E32" s="30">
        <f>COUNTIF('保険局医療課 A区分 '!$B$5:$B$51,A32)</f>
        <v>0</v>
      </c>
      <c r="F32" s="31" t="str">
        <f t="shared" si="1"/>
        <v>○</v>
      </c>
    </row>
    <row r="33" spans="1:6" x14ac:dyDescent="0.15">
      <c r="A33" s="50">
        <v>227</v>
      </c>
      <c r="B33" s="51" t="s">
        <v>1177</v>
      </c>
      <c r="C33" s="19">
        <f>COUNTIF('医療技術評価（未収載）'!$B$5:$B$198,A33)</f>
        <v>1</v>
      </c>
      <c r="D33" s="20">
        <f>COUNTIF('医療技術評価（既収載）'!$B$5:$B$279,A33)</f>
        <v>1</v>
      </c>
      <c r="E33" s="20">
        <f>COUNTIF('保険局医療課 A区分 '!$B$5:$B$51,A33)</f>
        <v>3</v>
      </c>
      <c r="F33" s="21" t="str">
        <f t="shared" si="1"/>
        <v>○</v>
      </c>
    </row>
    <row r="34" spans="1:6" x14ac:dyDescent="0.15">
      <c r="A34" s="49">
        <v>228</v>
      </c>
      <c r="B34" s="28" t="s">
        <v>190</v>
      </c>
      <c r="C34" s="29">
        <f>COUNTIF('医療技術評価（未収載）'!$B$5:$B$198,A34)</f>
        <v>0</v>
      </c>
      <c r="D34" s="30">
        <f>COUNTIF('医療技術評価（既収載）'!$B$5:$B$279,A34)</f>
        <v>0</v>
      </c>
      <c r="E34" s="30">
        <f>COUNTIF('保険局医療課 A区分 '!$B$5:$B$51,A34)</f>
        <v>0</v>
      </c>
      <c r="F34" s="31" t="str">
        <f t="shared" si="1"/>
        <v/>
      </c>
    </row>
    <row r="35" spans="1:6" x14ac:dyDescent="0.15">
      <c r="A35" s="50">
        <v>229</v>
      </c>
      <c r="B35" s="51" t="s">
        <v>191</v>
      </c>
      <c r="C35" s="19">
        <f>COUNTIF('医療技術評価（未収載）'!$B$5:$B$198,A35)</f>
        <v>2</v>
      </c>
      <c r="D35" s="20">
        <f>COUNTIF('医療技術評価（既収載）'!$B$5:$B$279,A35)</f>
        <v>2</v>
      </c>
      <c r="E35" s="20">
        <f>COUNTIF('保険局医療課 A区分 '!$B$5:$B$51,A35)</f>
        <v>0</v>
      </c>
      <c r="F35" s="21" t="str">
        <f t="shared" si="1"/>
        <v>○</v>
      </c>
    </row>
    <row r="36" spans="1:6" x14ac:dyDescent="0.15">
      <c r="A36" s="49">
        <v>230</v>
      </c>
      <c r="B36" s="28" t="s">
        <v>140</v>
      </c>
      <c r="C36" s="29">
        <f>COUNTIF('医療技術評価（未収載）'!$B$5:$B$198,A36)</f>
        <v>1</v>
      </c>
      <c r="D36" s="30">
        <f>COUNTIF('医療技術評価（既収載）'!$B$5:$B$279,A36)</f>
        <v>0</v>
      </c>
      <c r="E36" s="30">
        <f>COUNTIF('保険局医療課 A区分 '!$B$5:$B$51,A36)</f>
        <v>0</v>
      </c>
      <c r="F36" s="31" t="str">
        <f t="shared" si="1"/>
        <v/>
      </c>
    </row>
    <row r="37" spans="1:6" x14ac:dyDescent="0.15">
      <c r="A37" s="50">
        <v>231</v>
      </c>
      <c r="B37" s="51" t="s">
        <v>72</v>
      </c>
      <c r="C37" s="19">
        <f>COUNTIF('医療技術評価（未収載）'!$B$5:$B$198,A37)</f>
        <v>2</v>
      </c>
      <c r="D37" s="20">
        <f>COUNTIF('医療技術評価（既収載）'!$B$5:$B$279,A37)</f>
        <v>6</v>
      </c>
      <c r="E37" s="20">
        <f>COUNTIF('保険局医療課 A区分 '!$B$5:$B$51,A37)</f>
        <v>1</v>
      </c>
      <c r="F37" s="21" t="str">
        <f t="shared" si="1"/>
        <v>○</v>
      </c>
    </row>
    <row r="38" spans="1:6" x14ac:dyDescent="0.15">
      <c r="A38" s="49">
        <v>232</v>
      </c>
      <c r="B38" s="28" t="s">
        <v>95</v>
      </c>
      <c r="C38" s="29">
        <f>COUNTIF('医療技術評価（未収載）'!$B$5:$B$198,A38)</f>
        <v>1</v>
      </c>
      <c r="D38" s="30">
        <f>COUNTIF('医療技術評価（既収載）'!$B$5:$B$279,A38)</f>
        <v>0</v>
      </c>
      <c r="E38" s="30">
        <f>COUNTIF('保険局医療課 A区分 '!$B$5:$B$51,A38)</f>
        <v>0</v>
      </c>
      <c r="F38" s="31" t="str">
        <f t="shared" si="1"/>
        <v/>
      </c>
    </row>
    <row r="39" spans="1:6" x14ac:dyDescent="0.15">
      <c r="A39" s="50">
        <v>233</v>
      </c>
      <c r="B39" s="51" t="s">
        <v>1179</v>
      </c>
      <c r="C39" s="19">
        <f>COUNTIF('医療技術評価（未収載）'!$B$5:$B$198,A39)</f>
        <v>0</v>
      </c>
      <c r="D39" s="20">
        <f>COUNTIF('医療技術評価（既収載）'!$B$5:$B$279,A39)</f>
        <v>0</v>
      </c>
      <c r="E39" s="20">
        <f>COUNTIF('保険局医療課 A区分 '!$B$5:$B$51,A39)</f>
        <v>0</v>
      </c>
      <c r="F39" s="21" t="str">
        <f t="shared" ref="F39:F70" si="2">IF(SUM(C39:E39)&gt;1,"○","")</f>
        <v/>
      </c>
    </row>
    <row r="40" spans="1:6" x14ac:dyDescent="0.15">
      <c r="A40" s="49">
        <v>234</v>
      </c>
      <c r="B40" s="28" t="s">
        <v>74</v>
      </c>
      <c r="C40" s="29">
        <f>COUNTIF('医療技術評価（未収載）'!$B$5:$B$198,A40)</f>
        <v>2</v>
      </c>
      <c r="D40" s="30">
        <f>COUNTIF('医療技術評価（既収載）'!$B$5:$B$279,A40)</f>
        <v>2</v>
      </c>
      <c r="E40" s="30">
        <f>COUNTIF('保険局医療課 A区分 '!$B$5:$B$51,A40)</f>
        <v>1</v>
      </c>
      <c r="F40" s="31" t="str">
        <f t="shared" si="2"/>
        <v>○</v>
      </c>
    </row>
    <row r="41" spans="1:6" x14ac:dyDescent="0.15">
      <c r="A41" s="50">
        <v>235</v>
      </c>
      <c r="B41" s="51" t="s">
        <v>192</v>
      </c>
      <c r="C41" s="19">
        <f>COUNTIF('医療技術評価（未収載）'!$B$5:$B$198,A41)</f>
        <v>1</v>
      </c>
      <c r="D41" s="20">
        <f>COUNTIF('医療技術評価（既収載）'!$B$5:$B$279,A41)</f>
        <v>0</v>
      </c>
      <c r="E41" s="20">
        <f>COUNTIF('保険局医療課 A区分 '!$B$5:$B$51,A41)</f>
        <v>0</v>
      </c>
      <c r="F41" s="21" t="str">
        <f t="shared" si="2"/>
        <v/>
      </c>
    </row>
    <row r="42" spans="1:6" x14ac:dyDescent="0.15">
      <c r="A42" s="49">
        <v>236</v>
      </c>
      <c r="B42" s="28" t="s">
        <v>1180</v>
      </c>
      <c r="C42" s="29">
        <f>COUNTIF('医療技術評価（未収載）'!$B$5:$B$198,A42)</f>
        <v>6</v>
      </c>
      <c r="D42" s="30">
        <f>COUNTIF('医療技術評価（既収載）'!$B$5:$B$279,A42)</f>
        <v>8</v>
      </c>
      <c r="E42" s="30">
        <f>COUNTIF('保険局医療課 A区分 '!$B$5:$B$51,A42)</f>
        <v>0</v>
      </c>
      <c r="F42" s="31" t="str">
        <f t="shared" si="2"/>
        <v>○</v>
      </c>
    </row>
    <row r="43" spans="1:6" x14ac:dyDescent="0.15">
      <c r="A43" s="50">
        <v>237</v>
      </c>
      <c r="B43" s="51" t="s">
        <v>355</v>
      </c>
      <c r="C43" s="19">
        <f>COUNTIF('医療技術評価（未収載）'!$B$5:$B$198,A43)</f>
        <v>6</v>
      </c>
      <c r="D43" s="20">
        <f>COUNTIF('医療技術評価（既収載）'!$B$5:$B$279,A43)</f>
        <v>3</v>
      </c>
      <c r="E43" s="20">
        <f>COUNTIF('保険局医療課 A区分 '!$B$5:$B$51,A43)</f>
        <v>0</v>
      </c>
      <c r="F43" s="21" t="str">
        <f t="shared" si="2"/>
        <v>○</v>
      </c>
    </row>
    <row r="44" spans="1:6" x14ac:dyDescent="0.15">
      <c r="A44" s="49">
        <v>238</v>
      </c>
      <c r="B44" s="28" t="s">
        <v>193</v>
      </c>
      <c r="C44" s="29">
        <f>COUNTIF('医療技術評価（未収載）'!$B$5:$B$198,A44)</f>
        <v>3</v>
      </c>
      <c r="D44" s="30">
        <f>COUNTIF('医療技術評価（既収載）'!$B$5:$B$279,A44)</f>
        <v>2</v>
      </c>
      <c r="E44" s="30">
        <f>COUNTIF('保険局医療課 A区分 '!$B$5:$B$51,A44)</f>
        <v>0</v>
      </c>
      <c r="F44" s="31" t="str">
        <f t="shared" si="2"/>
        <v>○</v>
      </c>
    </row>
    <row r="45" spans="1:6" x14ac:dyDescent="0.15">
      <c r="A45" s="50">
        <v>239</v>
      </c>
      <c r="B45" s="51" t="s">
        <v>151</v>
      </c>
      <c r="C45" s="19">
        <f>COUNTIF('医療技術評価（未収載）'!$B$5:$B$198,A45)</f>
        <v>0</v>
      </c>
      <c r="D45" s="20">
        <f>COUNTIF('医療技術評価（既収載）'!$B$5:$B$279,A45)</f>
        <v>0</v>
      </c>
      <c r="E45" s="20">
        <f>COUNTIF('保険局医療課 A区分 '!$B$5:$B$51,A45)</f>
        <v>0</v>
      </c>
      <c r="F45" s="21" t="str">
        <f t="shared" si="2"/>
        <v/>
      </c>
    </row>
    <row r="46" spans="1:6" x14ac:dyDescent="0.15">
      <c r="A46" s="49">
        <v>240</v>
      </c>
      <c r="B46" s="28" t="s">
        <v>194</v>
      </c>
      <c r="C46" s="29">
        <f>COUNTIF('医療技術評価（未収載）'!$B$5:$B$198,A46)</f>
        <v>1</v>
      </c>
      <c r="D46" s="30">
        <f>COUNTIF('医療技術評価（既収載）'!$B$5:$B$279,A46)</f>
        <v>1</v>
      </c>
      <c r="E46" s="30">
        <f>COUNTIF('保険局医療課 A区分 '!$B$5:$B$51,A46)</f>
        <v>0</v>
      </c>
      <c r="F46" s="31" t="str">
        <f t="shared" si="2"/>
        <v>○</v>
      </c>
    </row>
    <row r="47" spans="1:6" x14ac:dyDescent="0.15">
      <c r="A47" s="50">
        <v>241</v>
      </c>
      <c r="B47" s="51" t="s">
        <v>71</v>
      </c>
      <c r="C47" s="19">
        <f>COUNTIF('医療技術評価（未収載）'!$B$5:$B$198,A47)</f>
        <v>0</v>
      </c>
      <c r="D47" s="20">
        <f>COUNTIF('医療技術評価（既収載）'!$B$5:$B$279,A47)</f>
        <v>0</v>
      </c>
      <c r="E47" s="20">
        <f>COUNTIF('保険局医療課 A区分 '!$B$5:$B$51,A47)</f>
        <v>0</v>
      </c>
      <c r="F47" s="21" t="str">
        <f t="shared" si="2"/>
        <v/>
      </c>
    </row>
    <row r="48" spans="1:6" x14ac:dyDescent="0.15">
      <c r="A48" s="49">
        <v>242</v>
      </c>
      <c r="B48" s="28" t="s">
        <v>195</v>
      </c>
      <c r="C48" s="29">
        <f>COUNTIF('医療技術評価（未収載）'!$B$5:$B$198,A48)</f>
        <v>2</v>
      </c>
      <c r="D48" s="30">
        <f>COUNTIF('医療技術評価（既収載）'!$B$5:$B$279,A48)</f>
        <v>2</v>
      </c>
      <c r="E48" s="30">
        <f>COUNTIF('保険局医療課 A区分 '!$B$5:$B$51,A48)</f>
        <v>0</v>
      </c>
      <c r="F48" s="31" t="str">
        <f t="shared" si="2"/>
        <v>○</v>
      </c>
    </row>
    <row r="49" spans="1:6" x14ac:dyDescent="0.15">
      <c r="A49" s="50">
        <v>243</v>
      </c>
      <c r="B49" s="51" t="s">
        <v>196</v>
      </c>
      <c r="C49" s="19">
        <f>COUNTIF('医療技術評価（未収載）'!$B$5:$B$198,A49)</f>
        <v>0</v>
      </c>
      <c r="D49" s="20">
        <f>COUNTIF('医療技術評価（既収載）'!$B$5:$B$279,A49)</f>
        <v>0</v>
      </c>
      <c r="E49" s="20">
        <f>COUNTIF('保険局医療課 A区分 '!$B$5:$B$51,A49)</f>
        <v>0</v>
      </c>
      <c r="F49" s="21" t="str">
        <f t="shared" si="2"/>
        <v/>
      </c>
    </row>
    <row r="50" spans="1:6" x14ac:dyDescent="0.15">
      <c r="A50" s="49">
        <v>244</v>
      </c>
      <c r="B50" s="28" t="s">
        <v>197</v>
      </c>
      <c r="C50" s="29">
        <f>COUNTIF('医療技術評価（未収載）'!$B$5:$B$198,A50)</f>
        <v>1</v>
      </c>
      <c r="D50" s="30">
        <f>COUNTIF('医療技術評価（既収載）'!$B$5:$B$279,A50)</f>
        <v>3</v>
      </c>
      <c r="E50" s="30">
        <f>COUNTIF('保険局医療課 A区分 '!$B$5:$B$51,A50)</f>
        <v>0</v>
      </c>
      <c r="F50" s="31" t="str">
        <f t="shared" si="2"/>
        <v>○</v>
      </c>
    </row>
    <row r="51" spans="1:6" x14ac:dyDescent="0.15">
      <c r="A51" s="50">
        <v>245</v>
      </c>
      <c r="B51" s="51" t="s">
        <v>198</v>
      </c>
      <c r="C51" s="19">
        <f>COUNTIF('医療技術評価（未収載）'!$B$5:$B$198,A51)</f>
        <v>0</v>
      </c>
      <c r="D51" s="20">
        <f>COUNTIF('医療技術評価（既収載）'!$B$5:$B$279,A51)</f>
        <v>1</v>
      </c>
      <c r="E51" s="20">
        <f>COUNTIF('保険局医療課 A区分 '!$B$5:$B$51,A51)</f>
        <v>0</v>
      </c>
      <c r="F51" s="21" t="str">
        <f t="shared" si="2"/>
        <v/>
      </c>
    </row>
    <row r="52" spans="1:6" x14ac:dyDescent="0.15">
      <c r="A52" s="49">
        <v>246</v>
      </c>
      <c r="B52" s="28" t="s">
        <v>199</v>
      </c>
      <c r="C52" s="29">
        <f>COUNTIF('医療技術評価（未収載）'!$B$5:$B$198,A52)</f>
        <v>0</v>
      </c>
      <c r="D52" s="30">
        <f>COUNTIF('医療技術評価（既収載）'!$B$5:$B$279,A52)</f>
        <v>0</v>
      </c>
      <c r="E52" s="30">
        <f>COUNTIF('保険局医療課 A区分 '!$B$5:$B$51,A52)</f>
        <v>0</v>
      </c>
      <c r="F52" s="31" t="str">
        <f t="shared" si="2"/>
        <v/>
      </c>
    </row>
    <row r="53" spans="1:6" x14ac:dyDescent="0.15">
      <c r="A53" s="50">
        <v>247</v>
      </c>
      <c r="B53" s="51" t="s">
        <v>172</v>
      </c>
      <c r="C53" s="19">
        <f>COUNTIF('医療技術評価（未収載）'!$B$5:$B$198,A53)</f>
        <v>0</v>
      </c>
      <c r="D53" s="20">
        <f>COUNTIF('医療技術評価（既収載）'!$B$5:$B$279,A53)</f>
        <v>2</v>
      </c>
      <c r="E53" s="20">
        <f>COUNTIF('保険局医療課 A区分 '!$B$5:$B$51,A53)</f>
        <v>0</v>
      </c>
      <c r="F53" s="21" t="str">
        <f t="shared" si="2"/>
        <v>○</v>
      </c>
    </row>
    <row r="54" spans="1:6" x14ac:dyDescent="0.15">
      <c r="A54" s="49">
        <v>248</v>
      </c>
      <c r="B54" s="28" t="s">
        <v>78</v>
      </c>
      <c r="C54" s="29">
        <f>COUNTIF('医療技術評価（未収載）'!$B$5:$B$198,A54)</f>
        <v>0</v>
      </c>
      <c r="D54" s="30">
        <f>COUNTIF('医療技術評価（既収載）'!$B$5:$B$279,A54)</f>
        <v>1</v>
      </c>
      <c r="E54" s="30">
        <f>COUNTIF('保険局医療課 A区分 '!$B$5:$B$51,A54)</f>
        <v>2</v>
      </c>
      <c r="F54" s="31" t="str">
        <f t="shared" si="2"/>
        <v>○</v>
      </c>
    </row>
    <row r="55" spans="1:6" x14ac:dyDescent="0.15">
      <c r="A55" s="50">
        <v>249</v>
      </c>
      <c r="B55" s="51" t="s">
        <v>171</v>
      </c>
      <c r="C55" s="19">
        <f>COUNTIF('医療技術評価（未収載）'!$B$5:$B$198,A55)</f>
        <v>1</v>
      </c>
      <c r="D55" s="20">
        <f>COUNTIF('医療技術評価（既収載）'!$B$5:$B$279,A55)</f>
        <v>2</v>
      </c>
      <c r="E55" s="20">
        <f>COUNTIF('保険局医療課 A区分 '!$B$5:$B$51,A55)</f>
        <v>0</v>
      </c>
      <c r="F55" s="21" t="str">
        <f t="shared" si="2"/>
        <v>○</v>
      </c>
    </row>
    <row r="56" spans="1:6" x14ac:dyDescent="0.15">
      <c r="A56" s="49">
        <v>250</v>
      </c>
      <c r="B56" s="28" t="s">
        <v>200</v>
      </c>
      <c r="C56" s="29">
        <f>COUNTIF('医療技術評価（未収載）'!$B$5:$B$198,A56)</f>
        <v>1</v>
      </c>
      <c r="D56" s="30">
        <f>COUNTIF('医療技術評価（既収載）'!$B$5:$B$279,A56)</f>
        <v>1</v>
      </c>
      <c r="E56" s="30">
        <f>COUNTIF('保険局医療課 A区分 '!$B$5:$B$51,A56)</f>
        <v>0</v>
      </c>
      <c r="F56" s="31" t="str">
        <f t="shared" si="2"/>
        <v>○</v>
      </c>
    </row>
    <row r="57" spans="1:6" x14ac:dyDescent="0.15">
      <c r="A57" s="50">
        <v>251</v>
      </c>
      <c r="B57" s="51" t="s">
        <v>201</v>
      </c>
      <c r="C57" s="19">
        <f>COUNTIF('医療技術評価（未収載）'!$B$5:$B$198,A57)</f>
        <v>1</v>
      </c>
      <c r="D57" s="20">
        <f>COUNTIF('医療技術評価（既収載）'!$B$5:$B$279,A57)</f>
        <v>3</v>
      </c>
      <c r="E57" s="20">
        <f>COUNTIF('保険局医療課 A区分 '!$B$5:$B$51,A57)</f>
        <v>0</v>
      </c>
      <c r="F57" s="21" t="str">
        <f t="shared" si="2"/>
        <v>○</v>
      </c>
    </row>
    <row r="58" spans="1:6" x14ac:dyDescent="0.15">
      <c r="A58" s="49">
        <v>252</v>
      </c>
      <c r="B58" s="28" t="s">
        <v>100</v>
      </c>
      <c r="C58" s="29">
        <f>COUNTIF('医療技術評価（未収載）'!$B$5:$B$198,A58)</f>
        <v>0</v>
      </c>
      <c r="D58" s="30">
        <f>COUNTIF('医療技術評価（既収載）'!$B$5:$B$279,A58)</f>
        <v>0</v>
      </c>
      <c r="E58" s="30">
        <f>COUNTIF('保険局医療課 A区分 '!$B$5:$B$51,A58)</f>
        <v>1</v>
      </c>
      <c r="F58" s="31" t="str">
        <f t="shared" si="2"/>
        <v/>
      </c>
    </row>
    <row r="59" spans="1:6" x14ac:dyDescent="0.15">
      <c r="A59" s="50">
        <v>253</v>
      </c>
      <c r="B59" s="51" t="s">
        <v>202</v>
      </c>
      <c r="C59" s="19">
        <f>COUNTIF('医療技術評価（未収載）'!$B$5:$B$198,A59)</f>
        <v>1</v>
      </c>
      <c r="D59" s="20">
        <f>COUNTIF('医療技術評価（既収載）'!$B$5:$B$279,A59)</f>
        <v>0</v>
      </c>
      <c r="E59" s="20">
        <f>COUNTIF('保険局医療課 A区分 '!$B$5:$B$51,A59)</f>
        <v>0</v>
      </c>
      <c r="F59" s="21" t="str">
        <f t="shared" si="2"/>
        <v/>
      </c>
    </row>
    <row r="60" spans="1:6" x14ac:dyDescent="0.15">
      <c r="A60" s="49">
        <v>254</v>
      </c>
      <c r="B60" s="28" t="s">
        <v>203</v>
      </c>
      <c r="C60" s="29">
        <f>COUNTIF('医療技術評価（未収載）'!$B$5:$B$198,A60)</f>
        <v>1</v>
      </c>
      <c r="D60" s="30">
        <f>COUNTIF('医療技術評価（既収載）'!$B$5:$B$279,A60)</f>
        <v>0</v>
      </c>
      <c r="E60" s="30">
        <f>COUNTIF('保険局医療課 A区分 '!$B$5:$B$51,A60)</f>
        <v>0</v>
      </c>
      <c r="F60" s="31" t="str">
        <f t="shared" si="2"/>
        <v/>
      </c>
    </row>
    <row r="61" spans="1:6" x14ac:dyDescent="0.15">
      <c r="A61" s="50">
        <v>255</v>
      </c>
      <c r="B61" s="51" t="s">
        <v>204</v>
      </c>
      <c r="C61" s="19">
        <f>COUNTIF('医療技術評価（未収載）'!$B$5:$B$198,A61)</f>
        <v>1</v>
      </c>
      <c r="D61" s="20">
        <f>COUNTIF('医療技術評価（既収載）'!$B$5:$B$279,A61)</f>
        <v>2</v>
      </c>
      <c r="E61" s="20">
        <f>COUNTIF('保険局医療課 A区分 '!$B$5:$B$51,A61)</f>
        <v>0</v>
      </c>
      <c r="F61" s="21" t="str">
        <f t="shared" si="2"/>
        <v>○</v>
      </c>
    </row>
    <row r="62" spans="1:6" x14ac:dyDescent="0.15">
      <c r="A62" s="49">
        <v>256</v>
      </c>
      <c r="B62" s="28" t="s">
        <v>205</v>
      </c>
      <c r="C62" s="29">
        <f>COUNTIF('医療技術評価（未収載）'!$B$5:$B$198,A62)</f>
        <v>1</v>
      </c>
      <c r="D62" s="30">
        <f>COUNTIF('医療技術評価（既収載）'!$B$5:$B$279,A62)</f>
        <v>0</v>
      </c>
      <c r="E62" s="30">
        <f>COUNTIF('保険局医療課 A区分 '!$B$5:$B$51,A62)</f>
        <v>0</v>
      </c>
      <c r="F62" s="31" t="str">
        <f t="shared" si="2"/>
        <v/>
      </c>
    </row>
    <row r="63" spans="1:6" x14ac:dyDescent="0.15">
      <c r="A63" s="50">
        <v>257</v>
      </c>
      <c r="B63" s="51" t="s">
        <v>93</v>
      </c>
      <c r="C63" s="19">
        <f>COUNTIF('医療技術評価（未収載）'!$B$5:$B$198,A63)</f>
        <v>10</v>
      </c>
      <c r="D63" s="20">
        <f>COUNTIF('医療技術評価（既収載）'!$B$5:$B$279,A63)</f>
        <v>4</v>
      </c>
      <c r="E63" s="20">
        <f>COUNTIF('保険局医療課 A区分 '!$B$5:$B$51,A63)</f>
        <v>0</v>
      </c>
      <c r="F63" s="21" t="str">
        <f t="shared" si="2"/>
        <v>○</v>
      </c>
    </row>
    <row r="64" spans="1:6" x14ac:dyDescent="0.15">
      <c r="A64" s="49">
        <v>258</v>
      </c>
      <c r="B64" s="28" t="s">
        <v>84</v>
      </c>
      <c r="C64" s="29">
        <f>COUNTIF('医療技術評価（未収載）'!$B$5:$B$198,A64)</f>
        <v>0</v>
      </c>
      <c r="D64" s="30">
        <f>COUNTIF('医療技術評価（既収載）'!$B$5:$B$279,A64)</f>
        <v>1</v>
      </c>
      <c r="E64" s="30">
        <f>COUNTIF('保険局医療課 A区分 '!$B$5:$B$51,A64)</f>
        <v>0</v>
      </c>
      <c r="F64" s="31" t="str">
        <f t="shared" si="2"/>
        <v/>
      </c>
    </row>
    <row r="65" spans="1:6" x14ac:dyDescent="0.15">
      <c r="A65" s="50">
        <v>259</v>
      </c>
      <c r="B65" s="51" t="s">
        <v>80</v>
      </c>
      <c r="C65" s="19">
        <f>COUNTIF('医療技術評価（未収載）'!$B$5:$B$198,A65)</f>
        <v>0</v>
      </c>
      <c r="D65" s="20">
        <f>COUNTIF('医療技術評価（既収載）'!$B$5:$B$279,A65)</f>
        <v>1</v>
      </c>
      <c r="E65" s="20">
        <f>COUNTIF('保険局医療課 A区分 '!$B$5:$B$51,A65)</f>
        <v>0</v>
      </c>
      <c r="F65" s="21" t="str">
        <f t="shared" si="2"/>
        <v/>
      </c>
    </row>
    <row r="66" spans="1:6" x14ac:dyDescent="0.15">
      <c r="A66" s="49">
        <v>260</v>
      </c>
      <c r="B66" s="28" t="s">
        <v>206</v>
      </c>
      <c r="C66" s="29">
        <f>COUNTIF('医療技術評価（未収載）'!$B$5:$B$198,A66)</f>
        <v>1</v>
      </c>
      <c r="D66" s="30">
        <f>COUNTIF('医療技術評価（既収載）'!$B$5:$B$279,A66)</f>
        <v>1</v>
      </c>
      <c r="E66" s="30">
        <f>COUNTIF('保険局医療課 A区分 '!$B$5:$B$51,A66)</f>
        <v>0</v>
      </c>
      <c r="F66" s="31" t="str">
        <f t="shared" si="2"/>
        <v>○</v>
      </c>
    </row>
    <row r="67" spans="1:6" x14ac:dyDescent="0.15">
      <c r="A67" s="50">
        <v>261</v>
      </c>
      <c r="B67" s="51" t="s">
        <v>207</v>
      </c>
      <c r="C67" s="19">
        <f>COUNTIF('医療技術評価（未収載）'!$B$5:$B$198,A67)</f>
        <v>0</v>
      </c>
      <c r="D67" s="20">
        <f>COUNTIF('医療技術評価（既収載）'!$B$5:$B$279,A67)</f>
        <v>0</v>
      </c>
      <c r="E67" s="20">
        <f>COUNTIF('保険局医療課 A区分 '!$B$5:$B$51,A67)</f>
        <v>0</v>
      </c>
      <c r="F67" s="21" t="str">
        <f t="shared" si="2"/>
        <v/>
      </c>
    </row>
    <row r="68" spans="1:6" x14ac:dyDescent="0.15">
      <c r="A68" s="49">
        <v>262</v>
      </c>
      <c r="B68" s="28" t="s">
        <v>208</v>
      </c>
      <c r="C68" s="29">
        <f>COUNTIF('医療技術評価（未収載）'!$B$5:$B$198,A68)</f>
        <v>0</v>
      </c>
      <c r="D68" s="30">
        <f>COUNTIF('医療技術評価（既収載）'!$B$5:$B$279,A68)</f>
        <v>0</v>
      </c>
      <c r="E68" s="30">
        <f>COUNTIF('保険局医療課 A区分 '!$B$5:$B$51,A68)</f>
        <v>0</v>
      </c>
      <c r="F68" s="31" t="str">
        <f t="shared" si="2"/>
        <v/>
      </c>
    </row>
    <row r="69" spans="1:6" x14ac:dyDescent="0.15">
      <c r="A69" s="50">
        <v>263</v>
      </c>
      <c r="B69" s="51" t="s">
        <v>101</v>
      </c>
      <c r="C69" s="19">
        <f>COUNTIF('医療技術評価（未収載）'!$B$5:$B$198,A69)</f>
        <v>1</v>
      </c>
      <c r="D69" s="20">
        <f>COUNTIF('医療技術評価（既収載）'!$B$5:$B$279,A69)</f>
        <v>0</v>
      </c>
      <c r="E69" s="20">
        <f>COUNTIF('保険局医療課 A区分 '!$B$5:$B$51,A69)</f>
        <v>0</v>
      </c>
      <c r="F69" s="21" t="str">
        <f t="shared" si="2"/>
        <v/>
      </c>
    </row>
    <row r="70" spans="1:6" x14ac:dyDescent="0.15">
      <c r="A70" s="49">
        <v>264</v>
      </c>
      <c r="B70" s="28" t="s">
        <v>209</v>
      </c>
      <c r="C70" s="29">
        <f>COUNTIF('医療技術評価（未収載）'!$B$5:$B$198,A70)</f>
        <v>0</v>
      </c>
      <c r="D70" s="30">
        <f>COUNTIF('医療技術評価（既収載）'!$B$5:$B$279,A70)</f>
        <v>0</v>
      </c>
      <c r="E70" s="30">
        <f>COUNTIF('保険局医療課 A区分 '!$B$5:$B$51,A70)</f>
        <v>0</v>
      </c>
      <c r="F70" s="31" t="str">
        <f t="shared" si="2"/>
        <v/>
      </c>
    </row>
    <row r="71" spans="1:6" x14ac:dyDescent="0.15">
      <c r="A71" s="50">
        <v>265</v>
      </c>
      <c r="B71" s="51" t="s">
        <v>82</v>
      </c>
      <c r="C71" s="19">
        <f>COUNTIF('医療技術評価（未収載）'!$B$5:$B$198,A71)</f>
        <v>8</v>
      </c>
      <c r="D71" s="20">
        <f>COUNTIF('医療技術評価（既収載）'!$B$5:$B$279,A71)</f>
        <v>7</v>
      </c>
      <c r="E71" s="20">
        <f>COUNTIF('保険局医療課 A区分 '!$B$5:$B$51,A71)</f>
        <v>2</v>
      </c>
      <c r="F71" s="21" t="str">
        <f t="shared" ref="F71:F102" si="3">IF(SUM(C71:E71)&gt;1,"○","")</f>
        <v>○</v>
      </c>
    </row>
    <row r="72" spans="1:6" x14ac:dyDescent="0.15">
      <c r="A72" s="49">
        <v>266</v>
      </c>
      <c r="B72" s="28" t="s">
        <v>76</v>
      </c>
      <c r="C72" s="29">
        <f>COUNTIF('医療技術評価（未収載）'!$B$5:$B$198,A72)</f>
        <v>0</v>
      </c>
      <c r="D72" s="30">
        <f>COUNTIF('医療技術評価（既収載）'!$B$5:$B$279,A72)</f>
        <v>0</v>
      </c>
      <c r="E72" s="30">
        <f>COUNTIF('保険局医療課 A区分 '!$B$5:$B$51,A72)</f>
        <v>0</v>
      </c>
      <c r="F72" s="31" t="str">
        <f t="shared" si="3"/>
        <v/>
      </c>
    </row>
    <row r="73" spans="1:6" x14ac:dyDescent="0.15">
      <c r="A73" s="50">
        <v>267</v>
      </c>
      <c r="B73" s="51" t="s">
        <v>210</v>
      </c>
      <c r="C73" s="19">
        <f>COUNTIF('医療技術評価（未収載）'!$B$5:$B$198,A73)</f>
        <v>1</v>
      </c>
      <c r="D73" s="20">
        <f>COUNTIF('医療技術評価（既収載）'!$B$5:$B$279,A73)</f>
        <v>1</v>
      </c>
      <c r="E73" s="20">
        <f>COUNTIF('保険局医療課 A区分 '!$B$5:$B$51,A73)</f>
        <v>0</v>
      </c>
      <c r="F73" s="21" t="str">
        <f t="shared" si="3"/>
        <v>○</v>
      </c>
    </row>
    <row r="74" spans="1:6" x14ac:dyDescent="0.15">
      <c r="A74" s="49">
        <v>268</v>
      </c>
      <c r="B74" s="28" t="s">
        <v>211</v>
      </c>
      <c r="C74" s="29">
        <f>COUNTIF('医療技術評価（未収載）'!$B$5:$B$198,A74)</f>
        <v>2</v>
      </c>
      <c r="D74" s="30">
        <f>COUNTIF('医療技術評価（既収載）'!$B$5:$B$279,A74)</f>
        <v>5</v>
      </c>
      <c r="E74" s="30">
        <f>COUNTIF('保険局医療課 A区分 '!$B$5:$B$51,A74)</f>
        <v>0</v>
      </c>
      <c r="F74" s="31" t="str">
        <f t="shared" si="3"/>
        <v>○</v>
      </c>
    </row>
    <row r="75" spans="1:6" x14ac:dyDescent="0.15">
      <c r="A75" s="50">
        <v>269</v>
      </c>
      <c r="B75" s="51" t="s">
        <v>81</v>
      </c>
      <c r="C75" s="19">
        <f>COUNTIF('医療技術評価（未収載）'!$B$5:$B$198,A75)</f>
        <v>1</v>
      </c>
      <c r="D75" s="20">
        <f>COUNTIF('医療技術評価（既収載）'!$B$5:$B$279,A75)</f>
        <v>0</v>
      </c>
      <c r="E75" s="20">
        <f>COUNTIF('保険局医療課 A区分 '!$B$5:$B$51,A75)</f>
        <v>0</v>
      </c>
      <c r="F75" s="21" t="str">
        <f t="shared" si="3"/>
        <v/>
      </c>
    </row>
    <row r="76" spans="1:6" x14ac:dyDescent="0.15">
      <c r="A76" s="49">
        <v>270</v>
      </c>
      <c r="B76" s="28" t="s">
        <v>356</v>
      </c>
      <c r="C76" s="29">
        <f>COUNTIF('医療技術評価（未収載）'!$B$5:$B$198,A76)</f>
        <v>0</v>
      </c>
      <c r="D76" s="30">
        <f>COUNTIF('医療技術評価（既収載）'!$B$5:$B$279,A76)</f>
        <v>0</v>
      </c>
      <c r="E76" s="30">
        <f>COUNTIF('保険局医療課 A区分 '!$B$5:$B$51,A76)</f>
        <v>0</v>
      </c>
      <c r="F76" s="31" t="str">
        <f t="shared" si="3"/>
        <v/>
      </c>
    </row>
    <row r="77" spans="1:6" x14ac:dyDescent="0.15">
      <c r="A77" s="50">
        <v>271</v>
      </c>
      <c r="B77" s="51" t="s">
        <v>212</v>
      </c>
      <c r="C77" s="19">
        <f>COUNTIF('医療技術評価（未収載）'!$B$5:$B$198,A77)</f>
        <v>1</v>
      </c>
      <c r="D77" s="20">
        <f>COUNTIF('医療技術評価（既収載）'!$B$5:$B$279,A77)</f>
        <v>0</v>
      </c>
      <c r="E77" s="20">
        <f>COUNTIF('保険局医療課 A区分 '!$B$5:$B$51,A77)</f>
        <v>0</v>
      </c>
      <c r="F77" s="21" t="str">
        <f t="shared" si="3"/>
        <v/>
      </c>
    </row>
    <row r="78" spans="1:6" x14ac:dyDescent="0.15">
      <c r="A78" s="49">
        <v>272</v>
      </c>
      <c r="B78" s="28" t="s">
        <v>213</v>
      </c>
      <c r="C78" s="29">
        <f>COUNTIF('医療技術評価（未収載）'!$B$5:$B$198,A78)</f>
        <v>2</v>
      </c>
      <c r="D78" s="30">
        <f>COUNTIF('医療技術評価（既収載）'!$B$5:$B$279,A78)</f>
        <v>1</v>
      </c>
      <c r="E78" s="30">
        <f>COUNTIF('保険局医療課 A区分 '!$B$5:$B$51,A78)</f>
        <v>0</v>
      </c>
      <c r="F78" s="31" t="str">
        <f t="shared" si="3"/>
        <v>○</v>
      </c>
    </row>
    <row r="79" spans="1:6" x14ac:dyDescent="0.15">
      <c r="A79" s="50">
        <v>273</v>
      </c>
      <c r="B79" s="51" t="s">
        <v>214</v>
      </c>
      <c r="C79" s="19">
        <f>COUNTIF('医療技術評価（未収載）'!$B$5:$B$198,A79)</f>
        <v>0</v>
      </c>
      <c r="D79" s="20">
        <f>COUNTIF('医療技術評価（既収載）'!$B$5:$B$279,A79)</f>
        <v>2</v>
      </c>
      <c r="E79" s="20">
        <f>COUNTIF('保険局医療課 A区分 '!$B$5:$B$51,A79)</f>
        <v>0</v>
      </c>
      <c r="F79" s="21" t="str">
        <f t="shared" si="3"/>
        <v>○</v>
      </c>
    </row>
    <row r="80" spans="1:6" x14ac:dyDescent="0.15">
      <c r="A80" s="49">
        <v>274</v>
      </c>
      <c r="B80" s="28" t="s">
        <v>215</v>
      </c>
      <c r="C80" s="29">
        <f>COUNTIF('医療技術評価（未収載）'!$B$5:$B$198,A80)</f>
        <v>0</v>
      </c>
      <c r="D80" s="30">
        <f>COUNTIF('医療技術評価（既収載）'!$B$5:$B$279,A80)</f>
        <v>0</v>
      </c>
      <c r="E80" s="30">
        <f>COUNTIF('保険局医療課 A区分 '!$B$5:$B$51,A80)</f>
        <v>0</v>
      </c>
      <c r="F80" s="31" t="str">
        <f t="shared" si="3"/>
        <v/>
      </c>
    </row>
    <row r="81" spans="1:6" x14ac:dyDescent="0.15">
      <c r="A81" s="50">
        <v>275</v>
      </c>
      <c r="B81" s="51" t="s">
        <v>83</v>
      </c>
      <c r="C81" s="19">
        <f>COUNTIF('医療技術評価（未収載）'!$B$5:$B$198,A81)</f>
        <v>0</v>
      </c>
      <c r="D81" s="20">
        <f>COUNTIF('医療技術評価（既収載）'!$B$5:$B$279,A81)</f>
        <v>1</v>
      </c>
      <c r="E81" s="20">
        <f>COUNTIF('保険局医療課 A区分 '!$B$5:$B$51,A81)</f>
        <v>0</v>
      </c>
      <c r="F81" s="21" t="str">
        <f t="shared" si="3"/>
        <v/>
      </c>
    </row>
    <row r="82" spans="1:6" x14ac:dyDescent="0.15">
      <c r="A82" s="49">
        <v>276</v>
      </c>
      <c r="B82" s="28" t="s">
        <v>216</v>
      </c>
      <c r="C82" s="29">
        <f>COUNTIF('医療技術評価（未収載）'!$B$5:$B$198,A82)</f>
        <v>1</v>
      </c>
      <c r="D82" s="30">
        <f>COUNTIF('医療技術評価（既収載）'!$B$5:$B$279,A82)</f>
        <v>3</v>
      </c>
      <c r="E82" s="30">
        <f>COUNTIF('保険局医療課 A区分 '!$B$5:$B$51,A82)</f>
        <v>0</v>
      </c>
      <c r="F82" s="31" t="str">
        <f t="shared" si="3"/>
        <v>○</v>
      </c>
    </row>
    <row r="83" spans="1:6" x14ac:dyDescent="0.15">
      <c r="A83" s="50">
        <v>277</v>
      </c>
      <c r="B83" s="51" t="s">
        <v>217</v>
      </c>
      <c r="C83" s="19">
        <f>COUNTIF('医療技術評価（未収載）'!$B$5:$B$198,A83)</f>
        <v>1</v>
      </c>
      <c r="D83" s="20">
        <f>COUNTIF('医療技術評価（既収載）'!$B$5:$B$279,A83)</f>
        <v>1</v>
      </c>
      <c r="E83" s="20">
        <f>COUNTIF('保険局医療課 A区分 '!$B$5:$B$51,A83)</f>
        <v>0</v>
      </c>
      <c r="F83" s="21" t="str">
        <f t="shared" si="3"/>
        <v>○</v>
      </c>
    </row>
    <row r="84" spans="1:6" x14ac:dyDescent="0.15">
      <c r="A84" s="49">
        <v>278</v>
      </c>
      <c r="B84" s="28" t="s">
        <v>110</v>
      </c>
      <c r="C84" s="29">
        <f>COUNTIF('医療技術評価（未収載）'!$B$5:$B$198,A84)</f>
        <v>0</v>
      </c>
      <c r="D84" s="30">
        <f>COUNTIF('医療技術評価（既収載）'!$B$5:$B$279,A84)</f>
        <v>2</v>
      </c>
      <c r="E84" s="30">
        <f>COUNTIF('保険局医療課 A区分 '!$B$5:$B$51,A84)</f>
        <v>0</v>
      </c>
      <c r="F84" s="31" t="str">
        <f t="shared" si="3"/>
        <v>○</v>
      </c>
    </row>
    <row r="85" spans="1:6" x14ac:dyDescent="0.15">
      <c r="A85" s="50">
        <v>279</v>
      </c>
      <c r="B85" s="51" t="s">
        <v>218</v>
      </c>
      <c r="C85" s="19">
        <f>COUNTIF('医療技術評価（未収載）'!$B$5:$B$198,A85)</f>
        <v>2</v>
      </c>
      <c r="D85" s="20">
        <f>COUNTIF('医療技術評価（既収載）'!$B$5:$B$279,A85)</f>
        <v>2</v>
      </c>
      <c r="E85" s="20">
        <f>COUNTIF('保険局医療課 A区分 '!$B$5:$B$51,A85)</f>
        <v>1</v>
      </c>
      <c r="F85" s="21" t="str">
        <f t="shared" si="3"/>
        <v>○</v>
      </c>
    </row>
    <row r="86" spans="1:6" x14ac:dyDescent="0.15">
      <c r="A86" s="49">
        <v>280</v>
      </c>
      <c r="B86" s="28" t="s">
        <v>219</v>
      </c>
      <c r="C86" s="29">
        <f>COUNTIF('医療技術評価（未収載）'!$B$5:$B$198,A86)</f>
        <v>0</v>
      </c>
      <c r="D86" s="30">
        <f>COUNTIF('医療技術評価（既収載）'!$B$5:$B$279,A86)</f>
        <v>0</v>
      </c>
      <c r="E86" s="30">
        <f>COUNTIF('保険局医療課 A区分 '!$B$5:$B$51,A86)</f>
        <v>0</v>
      </c>
      <c r="F86" s="31" t="str">
        <f t="shared" si="3"/>
        <v/>
      </c>
    </row>
    <row r="87" spans="1:6" x14ac:dyDescent="0.15">
      <c r="A87" s="50">
        <v>281</v>
      </c>
      <c r="B87" s="51" t="s">
        <v>220</v>
      </c>
      <c r="C87" s="19">
        <f>COUNTIF('医療技術評価（未収載）'!$B$5:$B$198,A87)</f>
        <v>2</v>
      </c>
      <c r="D87" s="20">
        <f>COUNTIF('医療技術評価（既収載）'!$B$5:$B$279,A87)</f>
        <v>0</v>
      </c>
      <c r="E87" s="20">
        <f>COUNTIF('保険局医療課 A区分 '!$B$5:$B$51,A87)</f>
        <v>0</v>
      </c>
      <c r="F87" s="21" t="str">
        <f t="shared" si="3"/>
        <v>○</v>
      </c>
    </row>
    <row r="88" spans="1:6" x14ac:dyDescent="0.15">
      <c r="A88" s="49">
        <v>282</v>
      </c>
      <c r="B88" s="28" t="s">
        <v>221</v>
      </c>
      <c r="C88" s="29">
        <f>COUNTIF('医療技術評価（未収載）'!$B$5:$B$198,A88)</f>
        <v>0</v>
      </c>
      <c r="D88" s="30">
        <f>COUNTIF('医療技術評価（既収載）'!$B$5:$B$279,A88)</f>
        <v>0</v>
      </c>
      <c r="E88" s="30">
        <f>COUNTIF('保険局医療課 A区分 '!$B$5:$B$51,A88)</f>
        <v>0</v>
      </c>
      <c r="F88" s="31" t="str">
        <f t="shared" si="3"/>
        <v/>
      </c>
    </row>
    <row r="89" spans="1:6" x14ac:dyDescent="0.15">
      <c r="A89" s="50">
        <v>283</v>
      </c>
      <c r="B89" s="51" t="s">
        <v>102</v>
      </c>
      <c r="C89" s="19">
        <f>COUNTIF('医療技術評価（未収載）'!$B$5:$B$198,A89)</f>
        <v>0</v>
      </c>
      <c r="D89" s="20">
        <f>COUNTIF('医療技術評価（既収載）'!$B$5:$B$279,A89)</f>
        <v>0</v>
      </c>
      <c r="E89" s="20">
        <f>COUNTIF('保険局医療課 A区分 '!$B$5:$B$51,A89)</f>
        <v>0</v>
      </c>
      <c r="F89" s="21" t="str">
        <f t="shared" si="3"/>
        <v/>
      </c>
    </row>
    <row r="90" spans="1:6" x14ac:dyDescent="0.15">
      <c r="A90" s="49">
        <v>284</v>
      </c>
      <c r="B90" s="28" t="s">
        <v>222</v>
      </c>
      <c r="C90" s="29">
        <f>COUNTIF('医療技術評価（未収載）'!$B$5:$B$198,A90)</f>
        <v>8</v>
      </c>
      <c r="D90" s="30">
        <f>COUNTIF('医療技術評価（既収載）'!$B$5:$B$279,A90)</f>
        <v>19</v>
      </c>
      <c r="E90" s="30">
        <f>COUNTIF('保険局医療課 A区分 '!$B$5:$B$51,A90)</f>
        <v>10</v>
      </c>
      <c r="F90" s="31" t="str">
        <f t="shared" si="3"/>
        <v>○</v>
      </c>
    </row>
    <row r="91" spans="1:6" x14ac:dyDescent="0.15">
      <c r="A91" s="50">
        <v>285</v>
      </c>
      <c r="B91" s="51" t="s">
        <v>88</v>
      </c>
      <c r="C91" s="19">
        <f>COUNTIF('医療技術評価（未収載）'!$B$5:$B$198,A91)</f>
        <v>4</v>
      </c>
      <c r="D91" s="20">
        <f>COUNTIF('医療技術評価（既収載）'!$B$5:$B$279,A91)</f>
        <v>14</v>
      </c>
      <c r="E91" s="20">
        <f>COUNTIF('保険局医療課 A区分 '!$B$5:$B$51,A91)</f>
        <v>8</v>
      </c>
      <c r="F91" s="21" t="str">
        <f t="shared" si="3"/>
        <v>○</v>
      </c>
    </row>
    <row r="92" spans="1:6" x14ac:dyDescent="0.15">
      <c r="A92" s="49">
        <v>286</v>
      </c>
      <c r="B92" s="28" t="s">
        <v>223</v>
      </c>
      <c r="C92" s="29">
        <f>COUNTIF('医療技術評価（未収載）'!$B$5:$B$198,A92)</f>
        <v>0</v>
      </c>
      <c r="D92" s="30">
        <f>COUNTIF('医療技術評価（既収載）'!$B$5:$B$279,A92)</f>
        <v>0</v>
      </c>
      <c r="E92" s="30">
        <f>COUNTIF('保険局医療課 A区分 '!$B$5:$B$51,A92)</f>
        <v>0</v>
      </c>
      <c r="F92" s="31" t="str">
        <f t="shared" si="3"/>
        <v/>
      </c>
    </row>
    <row r="93" spans="1:6" x14ac:dyDescent="0.15">
      <c r="A93" s="50">
        <v>287</v>
      </c>
      <c r="B93" s="51" t="s">
        <v>224</v>
      </c>
      <c r="C93" s="19">
        <f>COUNTIF('医療技術評価（未収載）'!$B$5:$B$198,A93)</f>
        <v>0</v>
      </c>
      <c r="D93" s="20">
        <f>COUNTIF('医療技術評価（既収載）'!$B$5:$B$279,A93)</f>
        <v>1</v>
      </c>
      <c r="E93" s="20">
        <f>COUNTIF('保険局医療課 A区分 '!$B$5:$B$51,A93)</f>
        <v>0</v>
      </c>
      <c r="F93" s="21" t="str">
        <f t="shared" si="3"/>
        <v/>
      </c>
    </row>
    <row r="94" spans="1:6" x14ac:dyDescent="0.15">
      <c r="A94" s="49">
        <v>288</v>
      </c>
      <c r="B94" s="28" t="s">
        <v>162</v>
      </c>
      <c r="C94" s="29">
        <f>COUNTIF('医療技術評価（未収載）'!$B$5:$B$198,A94)</f>
        <v>2</v>
      </c>
      <c r="D94" s="30">
        <f>COUNTIF('医療技術評価（既収載）'!$B$5:$B$279,A94)</f>
        <v>3</v>
      </c>
      <c r="E94" s="30">
        <f>COUNTIF('保険局医療課 A区分 '!$B$5:$B$51,A94)</f>
        <v>2</v>
      </c>
      <c r="F94" s="31" t="str">
        <f t="shared" si="3"/>
        <v>○</v>
      </c>
    </row>
    <row r="95" spans="1:6" x14ac:dyDescent="0.15">
      <c r="A95" s="50">
        <v>289</v>
      </c>
      <c r="B95" s="51" t="s">
        <v>225</v>
      </c>
      <c r="C95" s="19">
        <f>COUNTIF('医療技術評価（未収載）'!$B$5:$B$198,A95)</f>
        <v>3</v>
      </c>
      <c r="D95" s="20">
        <f>COUNTIF('医療技術評価（既収載）'!$B$5:$B$279,A95)</f>
        <v>1</v>
      </c>
      <c r="E95" s="20">
        <f>COUNTIF('保険局医療課 A区分 '!$B$5:$B$51,A95)</f>
        <v>0</v>
      </c>
      <c r="F95" s="21" t="str">
        <f t="shared" si="3"/>
        <v>○</v>
      </c>
    </row>
    <row r="96" spans="1:6" x14ac:dyDescent="0.15">
      <c r="A96" s="49">
        <v>290</v>
      </c>
      <c r="B96" s="28" t="s">
        <v>86</v>
      </c>
      <c r="C96" s="29">
        <f>COUNTIF('医療技術評価（未収載）'!$B$5:$B$198,A96)</f>
        <v>2</v>
      </c>
      <c r="D96" s="30">
        <f>COUNTIF('医療技術評価（既収載）'!$B$5:$B$279,A96)</f>
        <v>0</v>
      </c>
      <c r="E96" s="30">
        <f>COUNTIF('保険局医療課 A区分 '!$B$5:$B$51,A96)</f>
        <v>7</v>
      </c>
      <c r="F96" s="31" t="str">
        <f t="shared" si="3"/>
        <v>○</v>
      </c>
    </row>
    <row r="97" spans="1:6" x14ac:dyDescent="0.15">
      <c r="A97" s="50">
        <v>291</v>
      </c>
      <c r="B97" s="51" t="s">
        <v>137</v>
      </c>
      <c r="C97" s="19">
        <f>COUNTIF('医療技術評価（未収載）'!$B$5:$B$198,A97)</f>
        <v>4</v>
      </c>
      <c r="D97" s="20">
        <f>COUNTIF('医療技術評価（既収載）'!$B$5:$B$279,A97)</f>
        <v>0</v>
      </c>
      <c r="E97" s="20">
        <f>COUNTIF('保険局医療課 A区分 '!$B$5:$B$51,A97)</f>
        <v>0</v>
      </c>
      <c r="F97" s="21" t="str">
        <f t="shared" si="3"/>
        <v>○</v>
      </c>
    </row>
    <row r="98" spans="1:6" x14ac:dyDescent="0.15">
      <c r="A98" s="49">
        <v>292</v>
      </c>
      <c r="B98" s="28" t="s">
        <v>226</v>
      </c>
      <c r="C98" s="29">
        <f>COUNTIF('医療技術評価（未収載）'!$B$5:$B$198,A98)</f>
        <v>0</v>
      </c>
      <c r="D98" s="30">
        <f>COUNTIF('医療技術評価（既収載）'!$B$5:$B$279,A98)</f>
        <v>0</v>
      </c>
      <c r="E98" s="30">
        <f>COUNTIF('保険局医療課 A区分 '!$B$5:$B$51,A98)</f>
        <v>0</v>
      </c>
      <c r="F98" s="31" t="str">
        <f t="shared" si="3"/>
        <v/>
      </c>
    </row>
    <row r="99" spans="1:6" x14ac:dyDescent="0.15">
      <c r="A99" s="50">
        <v>293</v>
      </c>
      <c r="B99" s="51" t="s">
        <v>1178</v>
      </c>
      <c r="C99" s="19">
        <f>COUNTIF('医療技術評価（未収載）'!$B$5:$B$198,A99)</f>
        <v>0</v>
      </c>
      <c r="D99" s="20">
        <f>COUNTIF('医療技術評価（既収載）'!$B$5:$B$279,A99)</f>
        <v>0</v>
      </c>
      <c r="E99" s="20">
        <f>COUNTIF('保険局医療課 A区分 '!$B$5:$B$51,A99)</f>
        <v>0</v>
      </c>
      <c r="F99" s="21" t="str">
        <f t="shared" si="3"/>
        <v/>
      </c>
    </row>
    <row r="100" spans="1:6" x14ac:dyDescent="0.15">
      <c r="A100" s="49">
        <v>294</v>
      </c>
      <c r="B100" s="28" t="s">
        <v>227</v>
      </c>
      <c r="C100" s="29">
        <f>COUNTIF('医療技術評価（未収載）'!$B$5:$B$198,A100)</f>
        <v>3</v>
      </c>
      <c r="D100" s="30">
        <f>COUNTIF('医療技術評価（既収載）'!$B$5:$B$279,A100)</f>
        <v>3</v>
      </c>
      <c r="E100" s="30">
        <f>COUNTIF('保険局医療課 A区分 '!$B$5:$B$51,A100)</f>
        <v>1</v>
      </c>
      <c r="F100" s="31" t="str">
        <f t="shared" si="3"/>
        <v>○</v>
      </c>
    </row>
    <row r="101" spans="1:6" x14ac:dyDescent="0.15">
      <c r="A101" s="50">
        <v>295</v>
      </c>
      <c r="B101" s="51" t="s">
        <v>228</v>
      </c>
      <c r="C101" s="19">
        <f>COUNTIF('医療技術評価（未収載）'!$B$5:$B$198,A101)</f>
        <v>2</v>
      </c>
      <c r="D101" s="20">
        <f>COUNTIF('医療技術評価（既収載）'!$B$5:$B$279,A101)</f>
        <v>3</v>
      </c>
      <c r="E101" s="20">
        <f>COUNTIF('保険局医療課 A区分 '!$B$5:$B$51,A101)</f>
        <v>0</v>
      </c>
      <c r="F101" s="21" t="str">
        <f t="shared" si="3"/>
        <v>○</v>
      </c>
    </row>
    <row r="102" spans="1:6" x14ac:dyDescent="0.15">
      <c r="A102" s="49">
        <v>296</v>
      </c>
      <c r="B102" s="28" t="s">
        <v>229</v>
      </c>
      <c r="C102" s="29">
        <f>COUNTIF('医療技術評価（未収載）'!$B$5:$B$198,A102)</f>
        <v>1</v>
      </c>
      <c r="D102" s="30">
        <f>COUNTIF('医療技術評価（既収載）'!$B$5:$B$279,A102)</f>
        <v>3</v>
      </c>
      <c r="E102" s="30">
        <f>COUNTIF('保険局医療課 A区分 '!$B$5:$B$51,A102)</f>
        <v>0</v>
      </c>
      <c r="F102" s="31" t="str">
        <f t="shared" si="3"/>
        <v>○</v>
      </c>
    </row>
    <row r="103" spans="1:6" x14ac:dyDescent="0.15">
      <c r="A103" s="50">
        <v>297</v>
      </c>
      <c r="B103" s="51" t="s">
        <v>230</v>
      </c>
      <c r="C103" s="19">
        <f>COUNTIF('医療技術評価（未収載）'!$B$5:$B$198,A103)</f>
        <v>1</v>
      </c>
      <c r="D103" s="20">
        <f>COUNTIF('医療技術評価（既収載）'!$B$5:$B$279,A103)</f>
        <v>0</v>
      </c>
      <c r="E103" s="20">
        <f>COUNTIF('保険局医療課 A区分 '!$B$5:$B$51,A103)</f>
        <v>0</v>
      </c>
      <c r="F103" s="21" t="str">
        <f t="shared" ref="F103:F134" si="4">IF(SUM(C103:E103)&gt;1,"○","")</f>
        <v/>
      </c>
    </row>
    <row r="104" spans="1:6" x14ac:dyDescent="0.15">
      <c r="A104" s="49">
        <v>298</v>
      </c>
      <c r="B104" s="28" t="s">
        <v>231</v>
      </c>
      <c r="C104" s="29">
        <f>COUNTIF('医療技術評価（未収載）'!$B$5:$B$198,A104)</f>
        <v>0</v>
      </c>
      <c r="D104" s="30">
        <f>COUNTIF('医療技術評価（既収載）'!$B$5:$B$279,A104)</f>
        <v>1</v>
      </c>
      <c r="E104" s="30">
        <f>COUNTIF('保険局医療課 A区分 '!$B$5:$B$51,A104)</f>
        <v>0</v>
      </c>
      <c r="F104" s="31" t="str">
        <f t="shared" si="4"/>
        <v/>
      </c>
    </row>
    <row r="105" spans="1:6" x14ac:dyDescent="0.15">
      <c r="A105" s="50">
        <v>299</v>
      </c>
      <c r="B105" s="51" t="s">
        <v>232</v>
      </c>
      <c r="C105" s="19">
        <f>COUNTIF('医療技術評価（未収載）'!$B$5:$B$198,A105)</f>
        <v>1</v>
      </c>
      <c r="D105" s="20">
        <f>COUNTIF('医療技術評価（既収載）'!$B$5:$B$279,A105)</f>
        <v>0</v>
      </c>
      <c r="E105" s="20">
        <f>COUNTIF('保険局医療課 A区分 '!$B$5:$B$51,A105)</f>
        <v>0</v>
      </c>
      <c r="F105" s="21" t="str">
        <f t="shared" si="4"/>
        <v/>
      </c>
    </row>
    <row r="106" spans="1:6" x14ac:dyDescent="0.15">
      <c r="A106" s="49">
        <v>701</v>
      </c>
      <c r="B106" s="28" t="s">
        <v>233</v>
      </c>
      <c r="C106" s="29">
        <f>COUNTIF('医療技術評価（未収載）'!$B$5:$B$198,A106)</f>
        <v>0</v>
      </c>
      <c r="D106" s="30">
        <f>COUNTIF('医療技術評価（既収載）'!$B$5:$B$279,A106)</f>
        <v>0</v>
      </c>
      <c r="E106" s="30">
        <f>COUNTIF('保険局医療課 A区分 '!$B$5:$B$51,A106)</f>
        <v>0</v>
      </c>
      <c r="F106" s="31" t="str">
        <f t="shared" si="4"/>
        <v/>
      </c>
    </row>
    <row r="107" spans="1:6" x14ac:dyDescent="0.15">
      <c r="A107" s="50">
        <v>702</v>
      </c>
      <c r="B107" s="51" t="s">
        <v>234</v>
      </c>
      <c r="C107" s="19">
        <f>COUNTIF('医療技術評価（未収載）'!$B$5:$B$198,A107)</f>
        <v>2</v>
      </c>
      <c r="D107" s="20">
        <f>COUNTIF('医療技術評価（既収載）'!$B$5:$B$279,A107)</f>
        <v>1</v>
      </c>
      <c r="E107" s="20">
        <f>COUNTIF('保険局医療課 A区分 '!$B$5:$B$51,A107)</f>
        <v>0</v>
      </c>
      <c r="F107" s="21" t="str">
        <f t="shared" si="4"/>
        <v>○</v>
      </c>
    </row>
    <row r="108" spans="1:6" x14ac:dyDescent="0.15">
      <c r="A108" s="49">
        <v>703</v>
      </c>
      <c r="B108" s="28" t="s">
        <v>103</v>
      </c>
      <c r="C108" s="29">
        <f>COUNTIF('医療技術評価（未収載）'!$B$5:$B$198,A108)</f>
        <v>5</v>
      </c>
      <c r="D108" s="30">
        <f>COUNTIF('医療技術評価（既収載）'!$B$5:$B$279,A108)</f>
        <v>0</v>
      </c>
      <c r="E108" s="30">
        <f>COUNTIF('保険局医療課 A区分 '!$B$5:$B$51,A108)</f>
        <v>0</v>
      </c>
      <c r="F108" s="31" t="str">
        <f t="shared" si="4"/>
        <v>○</v>
      </c>
    </row>
    <row r="109" spans="1:6" x14ac:dyDescent="0.15">
      <c r="A109" s="50">
        <v>704</v>
      </c>
      <c r="B109" s="51" t="s">
        <v>357</v>
      </c>
      <c r="C109" s="19">
        <f>COUNTIF('医療技術評価（未収載）'!$B$5:$B$198,A109)</f>
        <v>1</v>
      </c>
      <c r="D109" s="20">
        <f>COUNTIF('医療技術評価（既収載）'!$B$5:$B$279,A109)</f>
        <v>0</v>
      </c>
      <c r="E109" s="20">
        <f>COUNTIF('保険局医療課 A区分 '!$B$5:$B$51,A109)</f>
        <v>0</v>
      </c>
      <c r="F109" s="21" t="str">
        <f t="shared" si="4"/>
        <v/>
      </c>
    </row>
    <row r="110" spans="1:6" x14ac:dyDescent="0.15">
      <c r="A110" s="49">
        <v>705</v>
      </c>
      <c r="B110" s="28" t="s">
        <v>235</v>
      </c>
      <c r="C110" s="29">
        <f>COUNTIF('医療技術評価（未収載）'!$B$5:$B$198,A110)</f>
        <v>2</v>
      </c>
      <c r="D110" s="30">
        <f>COUNTIF('医療技術評価（既収載）'!$B$5:$B$279,A110)</f>
        <v>4</v>
      </c>
      <c r="E110" s="30">
        <f>COUNTIF('保険局医療課 A区分 '!$B$5:$B$51,A110)</f>
        <v>2</v>
      </c>
      <c r="F110" s="31" t="str">
        <f t="shared" si="4"/>
        <v>○</v>
      </c>
    </row>
    <row r="111" spans="1:6" x14ac:dyDescent="0.15">
      <c r="A111" s="50">
        <v>706</v>
      </c>
      <c r="B111" s="51" t="s">
        <v>236</v>
      </c>
      <c r="C111" s="19">
        <f>COUNTIF('医療技術評価（未収載）'!$B$5:$B$198,A111)</f>
        <v>0</v>
      </c>
      <c r="D111" s="20">
        <f>COUNTIF('医療技術評価（既収載）'!$B$5:$B$279,A111)</f>
        <v>1</v>
      </c>
      <c r="E111" s="20">
        <f>COUNTIF('保険局医療課 A区分 '!$B$5:$B$51,A111)</f>
        <v>0</v>
      </c>
      <c r="F111" s="21" t="str">
        <f t="shared" si="4"/>
        <v/>
      </c>
    </row>
    <row r="112" spans="1:6" x14ac:dyDescent="0.15">
      <c r="A112" s="49">
        <v>707</v>
      </c>
      <c r="B112" s="28" t="s">
        <v>75</v>
      </c>
      <c r="C112" s="29">
        <f>COUNTIF('医療技術評価（未収載）'!$B$5:$B$198,A112)</f>
        <v>0</v>
      </c>
      <c r="D112" s="30">
        <f>COUNTIF('医療技術評価（既収載）'!$B$5:$B$279,A112)</f>
        <v>1</v>
      </c>
      <c r="E112" s="30">
        <f>COUNTIF('保険局医療課 A区分 '!$B$5:$B$51,A112)</f>
        <v>1</v>
      </c>
      <c r="F112" s="31" t="str">
        <f t="shared" si="4"/>
        <v>○</v>
      </c>
    </row>
    <row r="113" spans="1:6" x14ac:dyDescent="0.15">
      <c r="A113" s="50">
        <v>708</v>
      </c>
      <c r="B113" s="51" t="s">
        <v>237</v>
      </c>
      <c r="C113" s="19">
        <f>COUNTIF('医療技術評価（未収載）'!$B$5:$B$198,A113)</f>
        <v>5</v>
      </c>
      <c r="D113" s="20">
        <f>COUNTIF('医療技術評価（既収載）'!$B$5:$B$279,A113)</f>
        <v>0</v>
      </c>
      <c r="E113" s="20">
        <f>COUNTIF('保険局医療課 A区分 '!$B$5:$B$51,A113)</f>
        <v>0</v>
      </c>
      <c r="F113" s="21" t="str">
        <f t="shared" si="4"/>
        <v>○</v>
      </c>
    </row>
    <row r="114" spans="1:6" x14ac:dyDescent="0.15">
      <c r="A114" s="49">
        <v>709</v>
      </c>
      <c r="B114" s="28" t="s">
        <v>7</v>
      </c>
      <c r="C114" s="29">
        <f>COUNTIF('医療技術評価（未収載）'!$B$5:$B$198,A114)</f>
        <v>0</v>
      </c>
      <c r="D114" s="30">
        <f>COUNTIF('医療技術評価（既収載）'!$B$5:$B$279,A114)</f>
        <v>3</v>
      </c>
      <c r="E114" s="30">
        <f>COUNTIF('保険局医療課 A区分 '!$B$5:$B$51,A114)</f>
        <v>0</v>
      </c>
      <c r="F114" s="31" t="str">
        <f t="shared" si="4"/>
        <v>○</v>
      </c>
    </row>
    <row r="115" spans="1:6" x14ac:dyDescent="0.15">
      <c r="A115" s="50">
        <v>710</v>
      </c>
      <c r="B115" s="51" t="s">
        <v>238</v>
      </c>
      <c r="C115" s="19">
        <f>COUNTIF('医療技術評価（未収載）'!$B$5:$B$198,A115)</f>
        <v>2</v>
      </c>
      <c r="D115" s="20">
        <f>COUNTIF('医療技術評価（既収載）'!$B$5:$B$279,A115)</f>
        <v>0</v>
      </c>
      <c r="E115" s="20">
        <f>COUNTIF('保険局医療課 A区分 '!$B$5:$B$51,A115)</f>
        <v>0</v>
      </c>
      <c r="F115" s="21" t="str">
        <f t="shared" si="4"/>
        <v>○</v>
      </c>
    </row>
    <row r="116" spans="1:6" x14ac:dyDescent="0.15">
      <c r="A116" s="49">
        <v>711</v>
      </c>
      <c r="B116" s="28" t="s">
        <v>239</v>
      </c>
      <c r="C116" s="29">
        <f>COUNTIF('医療技術評価（未収載）'!$B$5:$B$198,A116)</f>
        <v>0</v>
      </c>
      <c r="D116" s="30">
        <f>COUNTIF('医療技術評価（既収載）'!$B$5:$B$279,A116)</f>
        <v>0</v>
      </c>
      <c r="E116" s="30">
        <f>COUNTIF('保険局医療課 A区分 '!$B$5:$B$51,A116)</f>
        <v>0</v>
      </c>
      <c r="F116" s="31" t="str">
        <f t="shared" si="4"/>
        <v/>
      </c>
    </row>
    <row r="117" spans="1:6" x14ac:dyDescent="0.15">
      <c r="A117" s="50">
        <v>712</v>
      </c>
      <c r="B117" s="51" t="s">
        <v>99</v>
      </c>
      <c r="C117" s="19">
        <f>COUNTIF('医療技術評価（未収載）'!$B$5:$B$198,A117)</f>
        <v>0</v>
      </c>
      <c r="D117" s="20">
        <f>COUNTIF('医療技術評価（既収載）'!$B$5:$B$279,A117)</f>
        <v>0</v>
      </c>
      <c r="E117" s="20">
        <f>COUNTIF('保険局医療課 A区分 '!$B$5:$B$51,A117)</f>
        <v>0</v>
      </c>
      <c r="F117" s="21" t="str">
        <f t="shared" si="4"/>
        <v/>
      </c>
    </row>
    <row r="118" spans="1:6" x14ac:dyDescent="0.15">
      <c r="A118" s="49">
        <v>713</v>
      </c>
      <c r="B118" s="28" t="s">
        <v>92</v>
      </c>
      <c r="C118" s="29">
        <f>COUNTIF('医療技術評価（未収載）'!$B$5:$B$198,A118)</f>
        <v>6</v>
      </c>
      <c r="D118" s="30">
        <f>COUNTIF('医療技術評価（既収載）'!$B$5:$B$279,A118)</f>
        <v>5</v>
      </c>
      <c r="E118" s="30">
        <f>COUNTIF('保険局医療課 A区分 '!$B$5:$B$51,A118)</f>
        <v>0</v>
      </c>
      <c r="F118" s="31" t="str">
        <f t="shared" si="4"/>
        <v>○</v>
      </c>
    </row>
    <row r="119" spans="1:6" x14ac:dyDescent="0.15">
      <c r="A119" s="50">
        <v>714</v>
      </c>
      <c r="B119" s="51" t="s">
        <v>251</v>
      </c>
      <c r="C119" s="19">
        <f>COUNTIF('医療技術評価（未収載）'!$B$5:$B$198,A119)</f>
        <v>2</v>
      </c>
      <c r="D119" s="20">
        <f>COUNTIF('医療技術評価（既収載）'!$B$5:$B$279,A119)</f>
        <v>1</v>
      </c>
      <c r="E119" s="20">
        <f>COUNTIF('保険局医療課 A区分 '!$B$5:$B$51,A119)</f>
        <v>0</v>
      </c>
      <c r="F119" s="21" t="str">
        <f t="shared" si="4"/>
        <v>○</v>
      </c>
    </row>
    <row r="120" spans="1:6" x14ac:dyDescent="0.15">
      <c r="A120" s="49">
        <v>715</v>
      </c>
      <c r="B120" s="28" t="s">
        <v>128</v>
      </c>
      <c r="C120" s="29">
        <f>COUNTIF('医療技術評価（未収載）'!$B$5:$B$198,A120)</f>
        <v>3</v>
      </c>
      <c r="D120" s="30">
        <f>COUNTIF('医療技術評価（既収載）'!$B$5:$B$279,A120)</f>
        <v>10</v>
      </c>
      <c r="E120" s="30">
        <f>COUNTIF('保険局医療課 A区分 '!$B$5:$B$51,A120)</f>
        <v>0</v>
      </c>
      <c r="F120" s="31" t="str">
        <f t="shared" si="4"/>
        <v>○</v>
      </c>
    </row>
    <row r="121" spans="1:6" x14ac:dyDescent="0.15">
      <c r="A121" s="50">
        <v>716</v>
      </c>
      <c r="B121" s="51" t="s">
        <v>89</v>
      </c>
      <c r="C121" s="19">
        <f>COUNTIF('医療技術評価（未収載）'!$B$5:$B$198,A121)</f>
        <v>0</v>
      </c>
      <c r="D121" s="20">
        <f>COUNTIF('医療技術評価（既収載）'!$B$5:$B$279,A121)</f>
        <v>0</v>
      </c>
      <c r="E121" s="20">
        <f>COUNTIF('保険局医療課 A区分 '!$B$5:$B$51,A121)</f>
        <v>0</v>
      </c>
      <c r="F121" s="21" t="str">
        <f t="shared" si="4"/>
        <v/>
      </c>
    </row>
    <row r="122" spans="1:6" x14ac:dyDescent="0.15">
      <c r="A122" s="49">
        <v>717</v>
      </c>
      <c r="B122" s="28" t="s">
        <v>240</v>
      </c>
      <c r="C122" s="29">
        <f>COUNTIF('医療技術評価（未収載）'!$B$5:$B$198,A122)</f>
        <v>0</v>
      </c>
      <c r="D122" s="30">
        <f>COUNTIF('医療技術評価（既収載）'!$B$5:$B$279,A122)</f>
        <v>0</v>
      </c>
      <c r="E122" s="30">
        <f>COUNTIF('保険局医療課 A区分 '!$B$5:$B$51,A122)</f>
        <v>0</v>
      </c>
      <c r="F122" s="31" t="str">
        <f t="shared" si="4"/>
        <v/>
      </c>
    </row>
    <row r="123" spans="1:6" x14ac:dyDescent="0.15">
      <c r="A123" s="50">
        <v>718</v>
      </c>
      <c r="B123" s="51" t="s">
        <v>241</v>
      </c>
      <c r="C123" s="19">
        <f>COUNTIF('医療技術評価（未収載）'!$B$5:$B$198,A123)</f>
        <v>5</v>
      </c>
      <c r="D123" s="20">
        <f>COUNTIF('医療技術評価（既収載）'!$B$5:$B$279,A123)</f>
        <v>3</v>
      </c>
      <c r="E123" s="20">
        <f>COUNTIF('保険局医療課 A区分 '!$B$5:$B$51,A123)</f>
        <v>0</v>
      </c>
      <c r="F123" s="21" t="str">
        <f t="shared" si="4"/>
        <v>○</v>
      </c>
    </row>
    <row r="124" spans="1:6" x14ac:dyDescent="0.15">
      <c r="A124" s="49">
        <v>719</v>
      </c>
      <c r="B124" s="28" t="s">
        <v>242</v>
      </c>
      <c r="C124" s="29">
        <f>COUNTIF('医療技術評価（未収載）'!$B$5:$B$198,A124)</f>
        <v>0</v>
      </c>
      <c r="D124" s="30">
        <f>COUNTIF('医療技術評価（既収載）'!$B$5:$B$279,A124)</f>
        <v>0</v>
      </c>
      <c r="E124" s="30">
        <f>COUNTIF('保険局医療課 A区分 '!$B$5:$B$51,A124)</f>
        <v>0</v>
      </c>
      <c r="F124" s="31" t="str">
        <f t="shared" si="4"/>
        <v/>
      </c>
    </row>
    <row r="125" spans="1:6" x14ac:dyDescent="0.15">
      <c r="A125" s="50">
        <v>720</v>
      </c>
      <c r="B125" s="51" t="s">
        <v>91</v>
      </c>
      <c r="C125" s="19">
        <f>COUNTIF('医療技術評価（未収載）'!$B$5:$B$198,A125)</f>
        <v>11</v>
      </c>
      <c r="D125" s="20">
        <f>COUNTIF('医療技術評価（既収載）'!$B$5:$B$279,A125)</f>
        <v>23</v>
      </c>
      <c r="E125" s="20">
        <f>COUNTIF('保険局医療課 A区分 '!$B$5:$B$51,A125)</f>
        <v>0</v>
      </c>
      <c r="F125" s="21" t="str">
        <f t="shared" si="4"/>
        <v>○</v>
      </c>
    </row>
    <row r="126" spans="1:6" x14ac:dyDescent="0.15">
      <c r="A126" s="49">
        <v>721</v>
      </c>
      <c r="B126" s="28" t="s">
        <v>243</v>
      </c>
      <c r="C126" s="29">
        <f>COUNTIF('医療技術評価（未収載）'!$B$5:$B$198,A126)</f>
        <v>0</v>
      </c>
      <c r="D126" s="30">
        <f>COUNTIF('医療技術評価（既収載）'!$B$5:$B$279,A126)</f>
        <v>0</v>
      </c>
      <c r="E126" s="30">
        <f>COUNTIF('保険局医療課 A区分 '!$B$5:$B$51,A126)</f>
        <v>0</v>
      </c>
      <c r="F126" s="31" t="str">
        <f t="shared" si="4"/>
        <v/>
      </c>
    </row>
    <row r="127" spans="1:6" x14ac:dyDescent="0.15">
      <c r="A127" s="50">
        <v>722</v>
      </c>
      <c r="B127" s="51" t="s">
        <v>139</v>
      </c>
      <c r="C127" s="19">
        <f>COUNTIF('医療技術評価（未収載）'!$B$5:$B$198,A127)</f>
        <v>6</v>
      </c>
      <c r="D127" s="20">
        <f>COUNTIF('医療技術評価（既収載）'!$B$5:$B$279,A127)</f>
        <v>1</v>
      </c>
      <c r="E127" s="20">
        <f>COUNTIF('保険局医療課 A区分 '!$B$5:$B$51,A127)</f>
        <v>0</v>
      </c>
      <c r="F127" s="21" t="str">
        <f t="shared" si="4"/>
        <v>○</v>
      </c>
    </row>
    <row r="128" spans="1:6" x14ac:dyDescent="0.15">
      <c r="A128" s="49">
        <v>723</v>
      </c>
      <c r="B128" s="28" t="s">
        <v>358</v>
      </c>
      <c r="C128" s="29">
        <f>COUNTIF('医療技術評価（未収載）'!$B$5:$B$198,A128)</f>
        <v>1</v>
      </c>
      <c r="D128" s="30">
        <f>COUNTIF('医療技術評価（既収載）'!$B$5:$B$279,A128)</f>
        <v>0</v>
      </c>
      <c r="E128" s="30">
        <f>COUNTIF('保険局医療課 A区分 '!$B$5:$B$51,A128)</f>
        <v>0</v>
      </c>
      <c r="F128" s="31" t="str">
        <f t="shared" si="4"/>
        <v/>
      </c>
    </row>
    <row r="129" spans="1:6" x14ac:dyDescent="0.15">
      <c r="A129" s="50">
        <v>724</v>
      </c>
      <c r="B129" s="51" t="s">
        <v>244</v>
      </c>
      <c r="C129" s="19">
        <f>COUNTIF('医療技術評価（未収載）'!$B$5:$B$198,A129)</f>
        <v>1</v>
      </c>
      <c r="D129" s="20">
        <f>COUNTIF('医療技術評価（既収載）'!$B$5:$B$279,A129)</f>
        <v>7</v>
      </c>
      <c r="E129" s="20">
        <f>COUNTIF('保険局医療課 A区分 '!$B$5:$B$51,A129)</f>
        <v>0</v>
      </c>
      <c r="F129" s="21" t="str">
        <f t="shared" si="4"/>
        <v>○</v>
      </c>
    </row>
    <row r="130" spans="1:6" x14ac:dyDescent="0.15">
      <c r="A130" s="49">
        <v>725</v>
      </c>
      <c r="B130" s="28" t="s">
        <v>245</v>
      </c>
      <c r="C130" s="29">
        <f>COUNTIF('医療技術評価（未収載）'!$B$5:$B$198,A130)</f>
        <v>2</v>
      </c>
      <c r="D130" s="30">
        <f>COUNTIF('医療技術評価（既収載）'!$B$5:$B$279,A130)</f>
        <v>3</v>
      </c>
      <c r="E130" s="30">
        <f>COUNTIF('保険局医療課 A区分 '!$B$5:$B$51,A130)</f>
        <v>1</v>
      </c>
      <c r="F130" s="31" t="str">
        <f t="shared" si="4"/>
        <v>○</v>
      </c>
    </row>
    <row r="131" spans="1:6" x14ac:dyDescent="0.15">
      <c r="A131" s="50">
        <v>726</v>
      </c>
      <c r="B131" s="51" t="s">
        <v>246</v>
      </c>
      <c r="C131" s="19">
        <f>COUNTIF('医療技術評価（未収載）'!$B$5:$B$198,A131)</f>
        <v>1</v>
      </c>
      <c r="D131" s="20">
        <f>COUNTIF('医療技術評価（既収載）'!$B$5:$B$279,A131)</f>
        <v>4</v>
      </c>
      <c r="E131" s="20">
        <f>COUNTIF('保険局医療課 A区分 '!$B$5:$B$51,A131)</f>
        <v>0</v>
      </c>
      <c r="F131" s="21" t="str">
        <f t="shared" si="4"/>
        <v>○</v>
      </c>
    </row>
    <row r="132" spans="1:6" x14ac:dyDescent="0.15">
      <c r="A132" s="49">
        <v>727</v>
      </c>
      <c r="B132" s="28" t="s">
        <v>247</v>
      </c>
      <c r="C132" s="29">
        <f>COUNTIF('医療技術評価（未収載）'!$B$5:$B$198,A132)</f>
        <v>2</v>
      </c>
      <c r="D132" s="30">
        <f>COUNTIF('医療技術評価（既収載）'!$B$5:$B$279,A132)</f>
        <v>1</v>
      </c>
      <c r="E132" s="30">
        <f>COUNTIF('保険局医療課 A区分 '!$B$5:$B$51,A132)</f>
        <v>0</v>
      </c>
      <c r="F132" s="31" t="str">
        <f t="shared" si="4"/>
        <v>○</v>
      </c>
    </row>
    <row r="133" spans="1:6" x14ac:dyDescent="0.15">
      <c r="A133" s="50">
        <v>728</v>
      </c>
      <c r="B133" s="51" t="s">
        <v>98</v>
      </c>
      <c r="C133" s="19">
        <f>COUNTIF('医療技術評価（未収載）'!$B$5:$B$198,A133)</f>
        <v>0</v>
      </c>
      <c r="D133" s="20">
        <f>COUNTIF('医療技術評価（既収載）'!$B$5:$B$279,A133)</f>
        <v>25</v>
      </c>
      <c r="E133" s="20">
        <f>COUNTIF('保険局医療課 A区分 '!$B$5:$B$51,A133)</f>
        <v>0</v>
      </c>
      <c r="F133" s="21" t="str">
        <f t="shared" si="4"/>
        <v>○</v>
      </c>
    </row>
    <row r="134" spans="1:6" x14ac:dyDescent="0.15">
      <c r="A134" s="49">
        <v>729</v>
      </c>
      <c r="B134" s="28" t="s">
        <v>96</v>
      </c>
      <c r="C134" s="29">
        <f>COUNTIF('医療技術評価（未収載）'!$B$5:$B$198,A134)</f>
        <v>0</v>
      </c>
      <c r="D134" s="30">
        <f>COUNTIF('医療技術評価（既収載）'!$B$5:$B$279,A134)</f>
        <v>11</v>
      </c>
      <c r="E134" s="30">
        <f>COUNTIF('保険局医療課 A区分 '!$B$5:$B$51,A134)</f>
        <v>0</v>
      </c>
      <c r="F134" s="31" t="str">
        <f t="shared" si="4"/>
        <v>○</v>
      </c>
    </row>
    <row r="135" spans="1:6" x14ac:dyDescent="0.15">
      <c r="A135" s="50">
        <v>730</v>
      </c>
      <c r="B135" s="51" t="s">
        <v>248</v>
      </c>
      <c r="C135" s="19">
        <f>COUNTIF('医療技術評価（未収載）'!$B$5:$B$198,A135)</f>
        <v>2</v>
      </c>
      <c r="D135" s="20">
        <f>COUNTIF('医療技術評価（既収載）'!$B$5:$B$279,A135)</f>
        <v>5</v>
      </c>
      <c r="E135" s="20">
        <f>COUNTIF('保険局医療課 A区分 '!$B$5:$B$51,A135)</f>
        <v>0</v>
      </c>
      <c r="F135" s="21" t="str">
        <f t="shared" ref="F135:F142" si="5">IF(SUM(C135:E135)&gt;1,"○","")</f>
        <v>○</v>
      </c>
    </row>
    <row r="136" spans="1:6" x14ac:dyDescent="0.15">
      <c r="A136" s="49">
        <v>731</v>
      </c>
      <c r="B136" s="28" t="s">
        <v>87</v>
      </c>
      <c r="C136" s="29">
        <f>COUNTIF('医療技術評価（未収載）'!$B$5:$B$198,A136)</f>
        <v>1</v>
      </c>
      <c r="D136" s="30">
        <f>COUNTIF('医療技術評価（既収載）'!$B$5:$B$279,A136)</f>
        <v>2</v>
      </c>
      <c r="E136" s="30">
        <f>COUNTIF('保険局医療課 A区分 '!$B$5:$B$51,A136)</f>
        <v>0</v>
      </c>
      <c r="F136" s="31" t="str">
        <f t="shared" si="5"/>
        <v>○</v>
      </c>
    </row>
    <row r="137" spans="1:6" x14ac:dyDescent="0.15">
      <c r="A137" s="50">
        <v>732</v>
      </c>
      <c r="B137" s="51" t="s">
        <v>142</v>
      </c>
      <c r="C137" s="19">
        <f>COUNTIF('医療技術評価（未収載）'!$B$5:$B$198,A137)</f>
        <v>0</v>
      </c>
      <c r="D137" s="20">
        <f>COUNTIF('医療技術評価（既収載）'!$B$5:$B$279,A137)</f>
        <v>2</v>
      </c>
      <c r="E137" s="20">
        <f>COUNTIF('保険局医療課 A区分 '!$B$5:$B$51,A137)</f>
        <v>0</v>
      </c>
      <c r="F137" s="21" t="str">
        <f t="shared" si="5"/>
        <v>○</v>
      </c>
    </row>
    <row r="138" spans="1:6" x14ac:dyDescent="0.15">
      <c r="A138" s="49">
        <v>733</v>
      </c>
      <c r="B138" s="28" t="s">
        <v>173</v>
      </c>
      <c r="C138" s="29">
        <f>COUNTIF('医療技術評価（未収載）'!$B$5:$B$198,A138)</f>
        <v>3</v>
      </c>
      <c r="D138" s="30">
        <f>COUNTIF('医療技術評価（既収載）'!$B$5:$B$279,A138)</f>
        <v>5</v>
      </c>
      <c r="E138" s="30">
        <f>COUNTIF('保険局医療課 A区分 '!$B$5:$B$51,A138)</f>
        <v>2</v>
      </c>
      <c r="F138" s="31" t="str">
        <f t="shared" si="5"/>
        <v>○</v>
      </c>
    </row>
    <row r="139" spans="1:6" x14ac:dyDescent="0.15">
      <c r="A139" s="50">
        <v>734</v>
      </c>
      <c r="B139" s="51" t="s">
        <v>90</v>
      </c>
      <c r="C139" s="19">
        <f>COUNTIF('医療技術評価（未収載）'!$B$5:$B$198,A139)</f>
        <v>4</v>
      </c>
      <c r="D139" s="20">
        <f>COUNTIF('医療技術評価（既収載）'!$B$5:$B$279,A139)</f>
        <v>1</v>
      </c>
      <c r="E139" s="20">
        <f>COUNTIF('保険局医療課 A区分 '!$B$5:$B$51,A139)</f>
        <v>0</v>
      </c>
      <c r="F139" s="21" t="str">
        <f t="shared" si="5"/>
        <v>○</v>
      </c>
    </row>
    <row r="140" spans="1:6" x14ac:dyDescent="0.15">
      <c r="A140" s="49">
        <v>735</v>
      </c>
      <c r="B140" s="28" t="s">
        <v>97</v>
      </c>
      <c r="C140" s="29">
        <f>COUNTIF('医療技術評価（未収載）'!$B$5:$B$198,A140)</f>
        <v>6</v>
      </c>
      <c r="D140" s="30">
        <f>COUNTIF('医療技術評価（既収載）'!$B$5:$B$279,A140)</f>
        <v>11</v>
      </c>
      <c r="E140" s="30">
        <f>COUNTIF('保険局医療課 A区分 '!$B$5:$B$51,A140)</f>
        <v>0</v>
      </c>
      <c r="F140" s="31" t="str">
        <f t="shared" si="5"/>
        <v>○</v>
      </c>
    </row>
    <row r="141" spans="1:6" x14ac:dyDescent="0.15">
      <c r="A141" s="50">
        <v>736</v>
      </c>
      <c r="B141" s="51" t="s">
        <v>249</v>
      </c>
      <c r="C141" s="19">
        <f>COUNTIF('医療技術評価（未収載）'!$B$5:$B$198,A141)</f>
        <v>2</v>
      </c>
      <c r="D141" s="20">
        <f>COUNTIF('医療技術評価（既収載）'!$B$5:$B$279,A141)</f>
        <v>0</v>
      </c>
      <c r="E141" s="20">
        <f>COUNTIF('保険局医療課 A区分 '!$B$5:$B$51,A141)</f>
        <v>0</v>
      </c>
      <c r="F141" s="21" t="str">
        <f t="shared" si="5"/>
        <v>○</v>
      </c>
    </row>
    <row r="142" spans="1:6" x14ac:dyDescent="0.15">
      <c r="A142" s="52">
        <v>737</v>
      </c>
      <c r="B142" s="53" t="s">
        <v>250</v>
      </c>
      <c r="C142" s="54">
        <f>COUNTIF('医療技術評価（未収載）'!$B$5:$B$198,A142)</f>
        <v>0</v>
      </c>
      <c r="D142" s="55">
        <f>COUNTIF('医療技術評価（既収載）'!$B$5:$B$279,A142)</f>
        <v>0</v>
      </c>
      <c r="E142" s="55">
        <f>COUNTIF('保険局医療課 A区分 '!$B$5:$B$51,A142)</f>
        <v>0</v>
      </c>
      <c r="F142" s="56" t="str">
        <f t="shared" si="5"/>
        <v/>
      </c>
    </row>
  </sheetData>
  <mergeCells count="2">
    <mergeCell ref="A2:B3"/>
    <mergeCell ref="A5:F5"/>
  </mergeCells>
  <phoneticPr fontId="2"/>
  <pageMargins left="0.70866141732283472" right="0.31496062992125984" top="0.74803149606299213" bottom="0.74803149606299213" header="0.31496062992125984" footer="0.31496062992125984"/>
  <pageSetup paperSize="9" scale="75" orientation="portrait" horizontalDpi="1200" verticalDpi="1200" r:id="rId1"/>
  <headerFooter>
    <oddHeader>&amp;L一般社団法人内科系学会社会保険連合&amp;R&amp;D</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FF00"/>
    <pageSetUpPr fitToPage="1"/>
  </sheetPr>
  <dimension ref="A1:L901"/>
  <sheetViews>
    <sheetView view="pageBreakPreview" zoomScale="75" zoomScaleNormal="100" zoomScaleSheetLayoutView="75" workbookViewId="0">
      <pane ySplit="4" topLeftCell="A5" activePane="bottomLeft" state="frozen"/>
      <selection activeCell="I124" sqref="I124"/>
      <selection pane="bottomLeft" activeCell="I19" sqref="I19"/>
    </sheetView>
  </sheetViews>
  <sheetFormatPr defaultRowHeight="19.5" x14ac:dyDescent="0.15"/>
  <cols>
    <col min="1" max="1" width="5.375" style="99" customWidth="1"/>
    <col min="2" max="2" width="8.25" style="100" customWidth="1"/>
    <col min="3" max="3" width="30.625" style="100" customWidth="1"/>
    <col min="4" max="4" width="9.75" style="100" customWidth="1"/>
    <col min="5" max="5" width="17.25" style="100" customWidth="1"/>
    <col min="6" max="6" width="8.625" style="100" customWidth="1"/>
    <col min="7" max="7" width="60.75" style="100" customWidth="1"/>
    <col min="8" max="8" width="48" style="66" bestFit="1" customWidth="1"/>
    <col min="9" max="9" width="14.75" style="66" customWidth="1"/>
    <col min="10" max="10" width="11.625" style="66" bestFit="1" customWidth="1"/>
    <col min="11" max="11" width="53" style="66" customWidth="1"/>
    <col min="12" max="12" width="51" style="1" customWidth="1"/>
    <col min="13" max="16384" width="9" style="1"/>
  </cols>
  <sheetData>
    <row r="1" spans="1:12" ht="20.25" customHeight="1" x14ac:dyDescent="0.15">
      <c r="A1" s="170" t="s">
        <v>989</v>
      </c>
      <c r="B1" s="171" t="s">
        <v>983</v>
      </c>
      <c r="C1" s="171" t="s">
        <v>984</v>
      </c>
      <c r="D1" s="171" t="s">
        <v>985</v>
      </c>
      <c r="E1" s="172" t="s">
        <v>986</v>
      </c>
      <c r="F1" s="173"/>
      <c r="G1" s="178" t="s">
        <v>987</v>
      </c>
      <c r="H1" s="87" t="s">
        <v>980</v>
      </c>
      <c r="I1" s="167" t="s">
        <v>969</v>
      </c>
      <c r="J1" s="168"/>
      <c r="K1" s="168"/>
      <c r="L1" s="169"/>
    </row>
    <row r="2" spans="1:12" ht="20.25" customHeight="1" x14ac:dyDescent="0.15">
      <c r="A2" s="170"/>
      <c r="B2" s="171"/>
      <c r="C2" s="171"/>
      <c r="D2" s="171"/>
      <c r="E2" s="174"/>
      <c r="F2" s="175"/>
      <c r="G2" s="179"/>
      <c r="H2" s="163" t="s">
        <v>976</v>
      </c>
      <c r="I2" s="164" t="s">
        <v>972</v>
      </c>
      <c r="J2" s="165"/>
      <c r="K2" s="165"/>
      <c r="L2" s="166"/>
    </row>
    <row r="3" spans="1:12" ht="34.5" customHeight="1" x14ac:dyDescent="0.15">
      <c r="A3" s="170"/>
      <c r="B3" s="171"/>
      <c r="C3" s="171"/>
      <c r="D3" s="171"/>
      <c r="E3" s="174"/>
      <c r="F3" s="175"/>
      <c r="G3" s="179"/>
      <c r="H3" s="163"/>
      <c r="I3" s="88" t="s">
        <v>970</v>
      </c>
      <c r="J3" s="89" t="s">
        <v>971</v>
      </c>
      <c r="K3" s="89" t="s">
        <v>981</v>
      </c>
      <c r="L3" s="90" t="s">
        <v>359</v>
      </c>
    </row>
    <row r="4" spans="1:12" ht="19.5" customHeight="1" x14ac:dyDescent="0.15">
      <c r="A4" s="170"/>
      <c r="B4" s="171"/>
      <c r="C4" s="171"/>
      <c r="D4" s="171"/>
      <c r="E4" s="176"/>
      <c r="F4" s="177"/>
      <c r="G4" s="180"/>
      <c r="H4" s="91" t="s">
        <v>979</v>
      </c>
      <c r="I4" s="92" t="s">
        <v>977</v>
      </c>
      <c r="J4" s="93" t="s">
        <v>978</v>
      </c>
      <c r="K4" s="93" t="s">
        <v>978</v>
      </c>
      <c r="L4" s="94" t="s">
        <v>978</v>
      </c>
    </row>
    <row r="5" spans="1:12" s="37" customFormat="1" ht="50.25" customHeight="1" x14ac:dyDescent="0.15">
      <c r="A5" s="107">
        <v>1</v>
      </c>
      <c r="B5" s="101">
        <f>IFERROR(VLOOKUP(C5,学会NO!$A$1:$B$136,2,FALSE),"")</f>
        <v>218</v>
      </c>
      <c r="C5" s="102" t="s">
        <v>104</v>
      </c>
      <c r="D5" s="103">
        <v>218201</v>
      </c>
      <c r="E5" s="103" t="s">
        <v>876</v>
      </c>
      <c r="F5" s="103" t="s">
        <v>877</v>
      </c>
      <c r="G5" s="106" t="s">
        <v>662</v>
      </c>
      <c r="H5" s="72" t="s">
        <v>994</v>
      </c>
      <c r="I5" s="73"/>
      <c r="J5" s="74"/>
      <c r="K5" s="75"/>
      <c r="L5" s="76"/>
    </row>
    <row r="6" spans="1:12" s="37" customFormat="1" ht="50.25" customHeight="1" x14ac:dyDescent="0.15">
      <c r="A6" s="107">
        <v>2</v>
      </c>
      <c r="B6" s="101">
        <f>IFERROR(VLOOKUP(C6,学会NO!$A$1:$B$136,2,FALSE),"")</f>
        <v>221</v>
      </c>
      <c r="C6" s="102" t="s">
        <v>186</v>
      </c>
      <c r="D6" s="103">
        <v>221201</v>
      </c>
      <c r="E6" s="103" t="s">
        <v>964</v>
      </c>
      <c r="F6" s="103" t="s">
        <v>965</v>
      </c>
      <c r="G6" s="106" t="s">
        <v>642</v>
      </c>
      <c r="H6" s="72" t="s">
        <v>994</v>
      </c>
      <c r="I6" s="73"/>
      <c r="J6" s="74"/>
      <c r="K6" s="75"/>
      <c r="L6" s="76"/>
    </row>
    <row r="7" spans="1:12" s="37" customFormat="1" ht="50.25" customHeight="1" x14ac:dyDescent="0.15">
      <c r="A7" s="107">
        <v>3</v>
      </c>
      <c r="B7" s="101">
        <f>IFERROR(VLOOKUP(C7,学会NO!$A$1:$B$136,2,FALSE),"")</f>
        <v>227</v>
      </c>
      <c r="C7" s="102" t="s">
        <v>1177</v>
      </c>
      <c r="D7" s="103">
        <v>227201</v>
      </c>
      <c r="E7" s="103" t="s">
        <v>878</v>
      </c>
      <c r="F7" s="103" t="s">
        <v>879</v>
      </c>
      <c r="G7" s="106" t="s">
        <v>539</v>
      </c>
      <c r="H7" s="72" t="s">
        <v>994</v>
      </c>
      <c r="I7" s="73"/>
      <c r="J7" s="74"/>
      <c r="K7" s="75"/>
      <c r="L7" s="76"/>
    </row>
    <row r="8" spans="1:12" s="37" customFormat="1" ht="50.25" customHeight="1" x14ac:dyDescent="0.15">
      <c r="A8" s="107">
        <v>4</v>
      </c>
      <c r="B8" s="101">
        <f>IFERROR(VLOOKUP(C8,学会NO!$A$1:$B$136,2,FALSE),"")</f>
        <v>227</v>
      </c>
      <c r="C8" s="102" t="s">
        <v>1177</v>
      </c>
      <c r="D8" s="103">
        <v>227202</v>
      </c>
      <c r="E8" s="103" t="s">
        <v>880</v>
      </c>
      <c r="F8" s="103" t="s">
        <v>881</v>
      </c>
      <c r="G8" s="106" t="s">
        <v>540</v>
      </c>
      <c r="H8" s="72" t="s">
        <v>1000</v>
      </c>
      <c r="I8" s="73" t="s">
        <v>1049</v>
      </c>
      <c r="J8" s="74">
        <v>227202</v>
      </c>
      <c r="K8" s="75" t="s">
        <v>1100</v>
      </c>
      <c r="L8" s="76"/>
    </row>
    <row r="9" spans="1:12" s="37" customFormat="1" ht="50.25" customHeight="1" x14ac:dyDescent="0.15">
      <c r="A9" s="107">
        <v>5</v>
      </c>
      <c r="B9" s="101">
        <f>IFERROR(VLOOKUP(C9,学会NO!$A$1:$B$136,2,FALSE),"")</f>
        <v>227</v>
      </c>
      <c r="C9" s="102" t="s">
        <v>1177</v>
      </c>
      <c r="D9" s="103">
        <v>227203</v>
      </c>
      <c r="E9" s="103" t="s">
        <v>878</v>
      </c>
      <c r="F9" s="103" t="s">
        <v>882</v>
      </c>
      <c r="G9" s="106" t="s">
        <v>541</v>
      </c>
      <c r="H9" s="72" t="s">
        <v>994</v>
      </c>
      <c r="I9" s="73"/>
      <c r="J9" s="74"/>
      <c r="K9" s="75"/>
      <c r="L9" s="76"/>
    </row>
    <row r="10" spans="1:12" s="37" customFormat="1" ht="50.25" customHeight="1" x14ac:dyDescent="0.15">
      <c r="A10" s="107">
        <v>6</v>
      </c>
      <c r="B10" s="101">
        <f>IFERROR(VLOOKUP(C10,学会NO!$A$1:$B$136,2,FALSE),"")</f>
        <v>231</v>
      </c>
      <c r="C10" s="102" t="s">
        <v>72</v>
      </c>
      <c r="D10" s="103">
        <v>231201</v>
      </c>
      <c r="E10" s="103" t="s">
        <v>883</v>
      </c>
      <c r="F10" s="103" t="s">
        <v>884</v>
      </c>
      <c r="G10" s="106" t="s">
        <v>642</v>
      </c>
      <c r="H10" s="72" t="s">
        <v>994</v>
      </c>
      <c r="I10" s="73"/>
      <c r="J10" s="74"/>
      <c r="K10" s="75"/>
      <c r="L10" s="76"/>
    </row>
    <row r="11" spans="1:12" s="37" customFormat="1" ht="50.25" customHeight="1" x14ac:dyDescent="0.15">
      <c r="A11" s="107">
        <v>7</v>
      </c>
      <c r="B11" s="101">
        <f>IFERROR(VLOOKUP(C11,学会NO!$A$1:$B$136,2,FALSE),"")</f>
        <v>234</v>
      </c>
      <c r="C11" s="102" t="s">
        <v>74</v>
      </c>
      <c r="D11" s="103">
        <v>234201</v>
      </c>
      <c r="E11" s="103" t="s">
        <v>883</v>
      </c>
      <c r="F11" s="103" t="s">
        <v>885</v>
      </c>
      <c r="G11" s="106" t="s">
        <v>824</v>
      </c>
      <c r="H11" s="72" t="s">
        <v>994</v>
      </c>
      <c r="I11" s="73"/>
      <c r="J11" s="74"/>
      <c r="K11" s="75"/>
      <c r="L11" s="76"/>
    </row>
    <row r="12" spans="1:12" s="37" customFormat="1" ht="50.25" customHeight="1" x14ac:dyDescent="0.15">
      <c r="A12" s="107">
        <v>8</v>
      </c>
      <c r="B12" s="101">
        <f>IFERROR(VLOOKUP(C12,学会NO!$A$1:$B$136,2,FALSE),"")</f>
        <v>248</v>
      </c>
      <c r="C12" s="102" t="s">
        <v>78</v>
      </c>
      <c r="D12" s="103">
        <v>248201</v>
      </c>
      <c r="E12" s="103" t="s">
        <v>887</v>
      </c>
      <c r="F12" s="103">
        <v>307</v>
      </c>
      <c r="G12" s="106" t="s">
        <v>661</v>
      </c>
      <c r="H12" s="72" t="s">
        <v>994</v>
      </c>
      <c r="I12" s="73"/>
      <c r="J12" s="74"/>
      <c r="K12" s="75"/>
      <c r="L12" s="76"/>
    </row>
    <row r="13" spans="1:12" s="37" customFormat="1" ht="50.25" customHeight="1" x14ac:dyDescent="0.15">
      <c r="A13" s="107">
        <v>9</v>
      </c>
      <c r="B13" s="101">
        <f>IFERROR(VLOOKUP(C13,学会NO!$A$1:$B$136,2,FALSE),"")</f>
        <v>248</v>
      </c>
      <c r="C13" s="102" t="s">
        <v>78</v>
      </c>
      <c r="D13" s="103">
        <v>248202</v>
      </c>
      <c r="E13" s="103" t="s">
        <v>883</v>
      </c>
      <c r="F13" s="103" t="s">
        <v>888</v>
      </c>
      <c r="G13" s="106" t="s">
        <v>950</v>
      </c>
      <c r="H13" s="72" t="s">
        <v>994</v>
      </c>
      <c r="I13" s="73"/>
      <c r="J13" s="74"/>
      <c r="K13" s="75"/>
      <c r="L13" s="76"/>
    </row>
    <row r="14" spans="1:12" s="37" customFormat="1" ht="50.25" customHeight="1" x14ac:dyDescent="0.15">
      <c r="A14" s="107">
        <v>10</v>
      </c>
      <c r="B14" s="101">
        <f>IFERROR(VLOOKUP(C14,学会NO!$A$1:$B$136,2,FALSE),"")</f>
        <v>252</v>
      </c>
      <c r="C14" s="102" t="s">
        <v>100</v>
      </c>
      <c r="D14" s="103">
        <v>252201</v>
      </c>
      <c r="E14" s="103" t="s">
        <v>889</v>
      </c>
      <c r="F14" s="103" t="s">
        <v>890</v>
      </c>
      <c r="G14" s="106" t="s">
        <v>663</v>
      </c>
      <c r="H14" s="72" t="s">
        <v>994</v>
      </c>
      <c r="I14" s="73"/>
      <c r="J14" s="74"/>
      <c r="K14" s="75"/>
      <c r="L14" s="76"/>
    </row>
    <row r="15" spans="1:12" s="37" customFormat="1" ht="50.25" customHeight="1" x14ac:dyDescent="0.15">
      <c r="A15" s="107">
        <v>11</v>
      </c>
      <c r="B15" s="101">
        <f>IFERROR(VLOOKUP(C15,学会NO!$A$1:$B$136,2,FALSE),"")</f>
        <v>265</v>
      </c>
      <c r="C15" s="102" t="s">
        <v>82</v>
      </c>
      <c r="D15" s="103">
        <v>265201</v>
      </c>
      <c r="E15" s="103" t="s">
        <v>883</v>
      </c>
      <c r="F15" s="103" t="s">
        <v>891</v>
      </c>
      <c r="G15" s="106" t="s">
        <v>615</v>
      </c>
      <c r="H15" s="72" t="s">
        <v>994</v>
      </c>
      <c r="I15" s="73"/>
      <c r="J15" s="74"/>
      <c r="K15" s="75"/>
      <c r="L15" s="76"/>
    </row>
    <row r="16" spans="1:12" s="37" customFormat="1" ht="50.25" customHeight="1" x14ac:dyDescent="0.15">
      <c r="A16" s="107">
        <v>12</v>
      </c>
      <c r="B16" s="101">
        <f>IFERROR(VLOOKUP(C16,学会NO!$A$1:$B$136,2,FALSE),"")</f>
        <v>265</v>
      </c>
      <c r="C16" s="102" t="s">
        <v>82</v>
      </c>
      <c r="D16" s="103">
        <v>265202</v>
      </c>
      <c r="E16" s="103" t="s">
        <v>892</v>
      </c>
      <c r="F16" s="103" t="s">
        <v>893</v>
      </c>
      <c r="G16" s="106" t="s">
        <v>617</v>
      </c>
      <c r="H16" s="72" t="s">
        <v>994</v>
      </c>
      <c r="I16" s="73"/>
      <c r="J16" s="74"/>
      <c r="K16" s="75"/>
      <c r="L16" s="76"/>
    </row>
    <row r="17" spans="1:12" s="37" customFormat="1" ht="50.25" customHeight="1" x14ac:dyDescent="0.15">
      <c r="A17" s="107">
        <v>13</v>
      </c>
      <c r="B17" s="101">
        <f>IFERROR(VLOOKUP(C17,学会NO!$A$1:$B$136,2,FALSE),"")</f>
        <v>279</v>
      </c>
      <c r="C17" s="102" t="s">
        <v>218</v>
      </c>
      <c r="D17" s="103">
        <v>279201</v>
      </c>
      <c r="E17" s="103" t="s">
        <v>894</v>
      </c>
      <c r="F17" s="103" t="s">
        <v>895</v>
      </c>
      <c r="G17" s="106" t="s">
        <v>591</v>
      </c>
      <c r="H17" s="72" t="s">
        <v>397</v>
      </c>
      <c r="I17" s="73"/>
      <c r="J17" s="74"/>
      <c r="K17" s="75"/>
      <c r="L17" s="76"/>
    </row>
    <row r="18" spans="1:12" s="37" customFormat="1" ht="50.25" customHeight="1" x14ac:dyDescent="0.15">
      <c r="A18" s="107">
        <v>14</v>
      </c>
      <c r="B18" s="101">
        <f>IFERROR(VLOOKUP(C18,学会NO!$A$1:$B$136,2,FALSE),"")</f>
        <v>284</v>
      </c>
      <c r="C18" s="102" t="s">
        <v>222</v>
      </c>
      <c r="D18" s="103">
        <v>284101</v>
      </c>
      <c r="E18" s="103" t="s">
        <v>899</v>
      </c>
      <c r="F18" s="103" t="s">
        <v>900</v>
      </c>
      <c r="G18" s="106" t="s">
        <v>668</v>
      </c>
      <c r="H18" s="72" t="s">
        <v>397</v>
      </c>
      <c r="I18" s="73"/>
      <c r="J18" s="74"/>
      <c r="K18" s="75"/>
      <c r="L18" s="76"/>
    </row>
    <row r="19" spans="1:12" s="37" customFormat="1" ht="50.25" customHeight="1" x14ac:dyDescent="0.15">
      <c r="A19" s="107">
        <v>15</v>
      </c>
      <c r="B19" s="101">
        <f>IFERROR(VLOOKUP(C19,学会NO!$A$1:$B$136,2,FALSE),"")</f>
        <v>284</v>
      </c>
      <c r="C19" s="102" t="s">
        <v>222</v>
      </c>
      <c r="D19" s="103">
        <v>284102</v>
      </c>
      <c r="E19" s="103" t="s">
        <v>931</v>
      </c>
      <c r="F19" s="103" t="s">
        <v>932</v>
      </c>
      <c r="G19" s="106" t="s">
        <v>565</v>
      </c>
      <c r="H19" s="72" t="s">
        <v>397</v>
      </c>
      <c r="I19" s="73"/>
      <c r="J19" s="74"/>
      <c r="K19" s="75"/>
      <c r="L19" s="76"/>
    </row>
    <row r="20" spans="1:12" s="37" customFormat="1" ht="50.25" customHeight="1" x14ac:dyDescent="0.15">
      <c r="A20" s="107">
        <v>16</v>
      </c>
      <c r="B20" s="101">
        <f>IFERROR(VLOOKUP(C20,学会NO!$A$1:$B$136,2,FALSE),"")</f>
        <v>284</v>
      </c>
      <c r="C20" s="102" t="s">
        <v>222</v>
      </c>
      <c r="D20" s="103">
        <v>284103</v>
      </c>
      <c r="E20" s="103" t="s">
        <v>931</v>
      </c>
      <c r="F20" s="103" t="s">
        <v>932</v>
      </c>
      <c r="G20" s="106" t="s">
        <v>566</v>
      </c>
      <c r="H20" s="72" t="s">
        <v>397</v>
      </c>
      <c r="I20" s="73"/>
      <c r="J20" s="74"/>
      <c r="K20" s="75"/>
      <c r="L20" s="76"/>
    </row>
    <row r="21" spans="1:12" s="37" customFormat="1" ht="50.25" customHeight="1" x14ac:dyDescent="0.15">
      <c r="A21" s="107">
        <v>17</v>
      </c>
      <c r="B21" s="101">
        <f>IFERROR(VLOOKUP(C21,学会NO!$A$1:$B$136,2,FALSE),"")</f>
        <v>284</v>
      </c>
      <c r="C21" s="102" t="s">
        <v>222</v>
      </c>
      <c r="D21" s="103">
        <v>284104</v>
      </c>
      <c r="E21" s="103" t="s">
        <v>931</v>
      </c>
      <c r="F21" s="103" t="s">
        <v>932</v>
      </c>
      <c r="G21" s="106" t="s">
        <v>567</v>
      </c>
      <c r="H21" s="72" t="s">
        <v>397</v>
      </c>
      <c r="I21" s="73"/>
      <c r="J21" s="74"/>
      <c r="K21" s="75"/>
      <c r="L21" s="76"/>
    </row>
    <row r="22" spans="1:12" s="37" customFormat="1" ht="50.25" customHeight="1" x14ac:dyDescent="0.15">
      <c r="A22" s="107">
        <v>18</v>
      </c>
      <c r="B22" s="101">
        <f>IFERROR(VLOOKUP(C22,学会NO!$A$1:$B$136,2,FALSE),"")</f>
        <v>284</v>
      </c>
      <c r="C22" s="102" t="s">
        <v>222</v>
      </c>
      <c r="D22" s="103">
        <v>284105</v>
      </c>
      <c r="E22" s="103" t="s">
        <v>931</v>
      </c>
      <c r="F22" s="103" t="s">
        <v>932</v>
      </c>
      <c r="G22" s="106" t="s">
        <v>568</v>
      </c>
      <c r="H22" s="72" t="s">
        <v>397</v>
      </c>
      <c r="I22" s="73"/>
      <c r="J22" s="74"/>
      <c r="K22" s="75"/>
      <c r="L22" s="76"/>
    </row>
    <row r="23" spans="1:12" s="37" customFormat="1" ht="50.25" customHeight="1" x14ac:dyDescent="0.15">
      <c r="A23" s="107">
        <v>19</v>
      </c>
      <c r="B23" s="101">
        <f>IFERROR(VLOOKUP(C23,学会NO!$A$1:$B$136,2,FALSE),"")</f>
        <v>284</v>
      </c>
      <c r="C23" s="102" t="s">
        <v>222</v>
      </c>
      <c r="D23" s="103">
        <v>284201</v>
      </c>
      <c r="E23" s="103" t="s">
        <v>883</v>
      </c>
      <c r="F23" s="103">
        <v>249</v>
      </c>
      <c r="G23" s="106" t="s">
        <v>665</v>
      </c>
      <c r="H23" s="72" t="s">
        <v>397</v>
      </c>
      <c r="I23" s="73"/>
      <c r="J23" s="74"/>
      <c r="K23" s="75"/>
      <c r="L23" s="76"/>
    </row>
    <row r="24" spans="1:12" s="37" customFormat="1" ht="50.25" customHeight="1" x14ac:dyDescent="0.15">
      <c r="A24" s="107">
        <v>20</v>
      </c>
      <c r="B24" s="101">
        <f>IFERROR(VLOOKUP(C24,学会NO!$A$1:$B$136,2,FALSE),"")</f>
        <v>284</v>
      </c>
      <c r="C24" s="102" t="s">
        <v>222</v>
      </c>
      <c r="D24" s="103">
        <v>284202</v>
      </c>
      <c r="E24" s="103" t="s">
        <v>883</v>
      </c>
      <c r="F24" s="103">
        <v>249</v>
      </c>
      <c r="G24" s="106" t="s">
        <v>664</v>
      </c>
      <c r="H24" s="72" t="s">
        <v>397</v>
      </c>
      <c r="I24" s="73"/>
      <c r="J24" s="74"/>
      <c r="K24" s="75"/>
      <c r="L24" s="76"/>
    </row>
    <row r="25" spans="1:12" s="37" customFormat="1" ht="50.25" customHeight="1" x14ac:dyDescent="0.15">
      <c r="A25" s="107">
        <v>21</v>
      </c>
      <c r="B25" s="101">
        <f>IFERROR(VLOOKUP(C25,学会NO!$A$1:$B$136,2,FALSE),"")</f>
        <v>284</v>
      </c>
      <c r="C25" s="102" t="s">
        <v>222</v>
      </c>
      <c r="D25" s="103">
        <v>284203</v>
      </c>
      <c r="E25" s="103" t="s">
        <v>887</v>
      </c>
      <c r="F25" s="103" t="s">
        <v>896</v>
      </c>
      <c r="G25" s="106" t="s">
        <v>933</v>
      </c>
      <c r="H25" s="72" t="s">
        <v>397</v>
      </c>
      <c r="I25" s="73"/>
      <c r="J25" s="74"/>
      <c r="K25" s="75"/>
      <c r="L25" s="76"/>
    </row>
    <row r="26" spans="1:12" s="37" customFormat="1" ht="50.25" customHeight="1" x14ac:dyDescent="0.15">
      <c r="A26" s="107">
        <v>22</v>
      </c>
      <c r="B26" s="101">
        <f>IFERROR(VLOOKUP(C26,学会NO!$A$1:$B$136,2,FALSE),"")</f>
        <v>284</v>
      </c>
      <c r="C26" s="102" t="s">
        <v>222</v>
      </c>
      <c r="D26" s="103">
        <v>284204</v>
      </c>
      <c r="E26" s="103" t="s">
        <v>883</v>
      </c>
      <c r="F26" s="103" t="s">
        <v>897</v>
      </c>
      <c r="G26" s="106" t="s">
        <v>666</v>
      </c>
      <c r="H26" s="72" t="s">
        <v>397</v>
      </c>
      <c r="I26" s="73"/>
      <c r="J26" s="74"/>
      <c r="K26" s="75"/>
      <c r="L26" s="76"/>
    </row>
    <row r="27" spans="1:12" s="37" customFormat="1" ht="50.25" customHeight="1" x14ac:dyDescent="0.15">
      <c r="A27" s="107">
        <v>23</v>
      </c>
      <c r="B27" s="101">
        <f>IFERROR(VLOOKUP(C27,学会NO!$A$1:$B$136,2,FALSE),"")</f>
        <v>284</v>
      </c>
      <c r="C27" s="102" t="s">
        <v>222</v>
      </c>
      <c r="D27" s="103">
        <v>284205</v>
      </c>
      <c r="E27" s="103" t="s">
        <v>898</v>
      </c>
      <c r="F27" s="103">
        <v>3</v>
      </c>
      <c r="G27" s="106" t="s">
        <v>667</v>
      </c>
      <c r="H27" s="72" t="s">
        <v>397</v>
      </c>
      <c r="I27" s="73"/>
      <c r="J27" s="74"/>
      <c r="K27" s="75"/>
      <c r="L27" s="76"/>
    </row>
    <row r="28" spans="1:12" s="37" customFormat="1" ht="50.25" customHeight="1" x14ac:dyDescent="0.15">
      <c r="A28" s="107">
        <v>24</v>
      </c>
      <c r="B28" s="101">
        <f>IFERROR(VLOOKUP(C28,学会NO!$A$1:$B$136,2,FALSE),"")</f>
        <v>285</v>
      </c>
      <c r="C28" s="102" t="s">
        <v>88</v>
      </c>
      <c r="D28" s="103">
        <v>285101</v>
      </c>
      <c r="E28" s="103" t="s">
        <v>899</v>
      </c>
      <c r="F28" s="103" t="s">
        <v>900</v>
      </c>
      <c r="G28" s="106" t="s">
        <v>485</v>
      </c>
      <c r="H28" s="72" t="s">
        <v>994</v>
      </c>
      <c r="I28" s="73"/>
      <c r="J28" s="74"/>
      <c r="K28" s="75"/>
      <c r="L28" s="76"/>
    </row>
    <row r="29" spans="1:12" s="37" customFormat="1" ht="50.25" customHeight="1" x14ac:dyDescent="0.15">
      <c r="A29" s="107">
        <v>25</v>
      </c>
      <c r="B29" s="101">
        <f>IFERROR(VLOOKUP(C29,学会NO!$A$1:$B$136,2,FALSE),"")</f>
        <v>285</v>
      </c>
      <c r="C29" s="102" t="s">
        <v>88</v>
      </c>
      <c r="D29" s="103">
        <v>285102</v>
      </c>
      <c r="E29" s="103" t="s">
        <v>899</v>
      </c>
      <c r="F29" s="103" t="s">
        <v>900</v>
      </c>
      <c r="G29" s="106" t="s">
        <v>1249</v>
      </c>
      <c r="H29" s="72" t="s">
        <v>994</v>
      </c>
      <c r="I29" s="73"/>
      <c r="J29" s="74"/>
      <c r="K29" s="75"/>
      <c r="L29" s="76"/>
    </row>
    <row r="30" spans="1:12" s="37" customFormat="1" ht="50.25" customHeight="1" x14ac:dyDescent="0.15">
      <c r="A30" s="107">
        <v>26</v>
      </c>
      <c r="B30" s="101">
        <f>IFERROR(VLOOKUP(C30,学会NO!$A$1:$B$136,2,FALSE),"")</f>
        <v>285</v>
      </c>
      <c r="C30" s="102" t="s">
        <v>88</v>
      </c>
      <c r="D30" s="103">
        <v>285201</v>
      </c>
      <c r="E30" s="103" t="s">
        <v>901</v>
      </c>
      <c r="F30" s="103" t="s">
        <v>901</v>
      </c>
      <c r="G30" s="106" t="s">
        <v>506</v>
      </c>
      <c r="H30" s="72" t="s">
        <v>994</v>
      </c>
      <c r="I30" s="73"/>
      <c r="J30" s="74"/>
      <c r="K30" s="75"/>
      <c r="L30" s="76"/>
    </row>
    <row r="31" spans="1:12" s="37" customFormat="1" ht="306" customHeight="1" x14ac:dyDescent="0.15">
      <c r="A31" s="107">
        <v>27</v>
      </c>
      <c r="B31" s="101">
        <f>IFERROR(VLOOKUP(C31,学会NO!$A$1:$B$136,2,FALSE),"")</f>
        <v>285</v>
      </c>
      <c r="C31" s="102" t="s">
        <v>88</v>
      </c>
      <c r="D31" s="103">
        <v>285202</v>
      </c>
      <c r="E31" s="103" t="s">
        <v>883</v>
      </c>
      <c r="F31" s="103" t="s">
        <v>881</v>
      </c>
      <c r="G31" s="106" t="s">
        <v>508</v>
      </c>
      <c r="H31" s="72" t="s">
        <v>1000</v>
      </c>
      <c r="I31" s="73" t="s">
        <v>998</v>
      </c>
      <c r="J31" s="74" t="s">
        <v>1246</v>
      </c>
      <c r="K31" s="75" t="s">
        <v>1248</v>
      </c>
      <c r="L31" s="76" t="s">
        <v>1247</v>
      </c>
    </row>
    <row r="32" spans="1:12" s="37" customFormat="1" ht="50.25" customHeight="1" x14ac:dyDescent="0.15">
      <c r="A32" s="107">
        <v>28</v>
      </c>
      <c r="B32" s="101">
        <f>IFERROR(VLOOKUP(C32,学会NO!$A$1:$B$136,2,FALSE),"")</f>
        <v>285</v>
      </c>
      <c r="C32" s="102" t="s">
        <v>88</v>
      </c>
      <c r="D32" s="103">
        <v>285203</v>
      </c>
      <c r="E32" s="103" t="s">
        <v>902</v>
      </c>
      <c r="F32" s="103" t="s">
        <v>900</v>
      </c>
      <c r="G32" s="106" t="s">
        <v>513</v>
      </c>
      <c r="H32" s="72" t="s">
        <v>994</v>
      </c>
      <c r="I32" s="73"/>
      <c r="J32" s="74"/>
      <c r="K32" s="75"/>
      <c r="L32" s="76"/>
    </row>
    <row r="33" spans="1:12" s="37" customFormat="1" ht="50.25" customHeight="1" x14ac:dyDescent="0.15">
      <c r="A33" s="107">
        <v>29</v>
      </c>
      <c r="B33" s="101">
        <f>IFERROR(VLOOKUP(C33,学会NO!$A$1:$B$136,2,FALSE),"")</f>
        <v>285</v>
      </c>
      <c r="C33" s="102" t="s">
        <v>88</v>
      </c>
      <c r="D33" s="103">
        <v>285204</v>
      </c>
      <c r="E33" s="103" t="s">
        <v>902</v>
      </c>
      <c r="F33" s="103" t="s">
        <v>900</v>
      </c>
      <c r="G33" s="106" t="s">
        <v>514</v>
      </c>
      <c r="H33" s="72" t="s">
        <v>994</v>
      </c>
      <c r="I33" s="73"/>
      <c r="J33" s="74"/>
      <c r="K33" s="75"/>
      <c r="L33" s="76"/>
    </row>
    <row r="34" spans="1:12" s="37" customFormat="1" ht="50.25" customHeight="1" x14ac:dyDescent="0.15">
      <c r="A34" s="107">
        <v>30</v>
      </c>
      <c r="B34" s="101">
        <f>IFERROR(VLOOKUP(C34,学会NO!$A$1:$B$136,2,FALSE),"")</f>
        <v>285</v>
      </c>
      <c r="C34" s="102" t="s">
        <v>88</v>
      </c>
      <c r="D34" s="103">
        <v>285205</v>
      </c>
      <c r="E34" s="103" t="s">
        <v>883</v>
      </c>
      <c r="F34" s="103" t="s">
        <v>903</v>
      </c>
      <c r="G34" s="106" t="s">
        <v>519</v>
      </c>
      <c r="H34" s="72" t="s">
        <v>994</v>
      </c>
      <c r="I34" s="73"/>
      <c r="J34" s="74"/>
      <c r="K34" s="75"/>
      <c r="L34" s="76"/>
    </row>
    <row r="35" spans="1:12" s="37" customFormat="1" ht="50.25" customHeight="1" x14ac:dyDescent="0.15">
      <c r="A35" s="107">
        <v>31</v>
      </c>
      <c r="B35" s="101">
        <f>IFERROR(VLOOKUP(C35,学会NO!$A$1:$B$136,2,FALSE),"")</f>
        <v>285</v>
      </c>
      <c r="C35" s="102" t="s">
        <v>88</v>
      </c>
      <c r="D35" s="103">
        <v>285206</v>
      </c>
      <c r="E35" s="103" t="s">
        <v>887</v>
      </c>
      <c r="F35" s="103" t="s">
        <v>904</v>
      </c>
      <c r="G35" s="106" t="s">
        <v>520</v>
      </c>
      <c r="H35" s="72" t="s">
        <v>994</v>
      </c>
      <c r="I35" s="73"/>
      <c r="J35" s="74"/>
      <c r="K35" s="75"/>
      <c r="L35" s="76"/>
    </row>
    <row r="36" spans="1:12" s="37" customFormat="1" ht="50.25" customHeight="1" x14ac:dyDescent="0.15">
      <c r="A36" s="107">
        <v>32</v>
      </c>
      <c r="B36" s="101">
        <f>IFERROR(VLOOKUP(C36,学会NO!$A$1:$B$136,2,FALSE),"")</f>
        <v>288</v>
      </c>
      <c r="C36" s="102" t="s">
        <v>162</v>
      </c>
      <c r="D36" s="103">
        <v>288201</v>
      </c>
      <c r="E36" s="103" t="s">
        <v>886</v>
      </c>
      <c r="F36" s="103" t="s">
        <v>905</v>
      </c>
      <c r="G36" s="106" t="s">
        <v>825</v>
      </c>
      <c r="H36" s="72" t="s">
        <v>397</v>
      </c>
      <c r="I36" s="73"/>
      <c r="J36" s="74"/>
      <c r="K36" s="75"/>
      <c r="L36" s="76"/>
    </row>
    <row r="37" spans="1:12" s="37" customFormat="1" ht="50.25" customHeight="1" x14ac:dyDescent="0.15">
      <c r="A37" s="107">
        <v>33</v>
      </c>
      <c r="B37" s="101">
        <f>IFERROR(VLOOKUP(C37,学会NO!$A$1:$B$136,2,FALSE),"")</f>
        <v>288</v>
      </c>
      <c r="C37" s="102" t="s">
        <v>162</v>
      </c>
      <c r="D37" s="103">
        <v>288202</v>
      </c>
      <c r="E37" s="103" t="s">
        <v>898</v>
      </c>
      <c r="F37" s="103" t="s">
        <v>906</v>
      </c>
      <c r="G37" s="106" t="s">
        <v>826</v>
      </c>
      <c r="H37" s="72" t="s">
        <v>397</v>
      </c>
      <c r="I37" s="73"/>
      <c r="J37" s="74"/>
      <c r="K37" s="75"/>
      <c r="L37" s="76"/>
    </row>
    <row r="38" spans="1:12" s="37" customFormat="1" ht="50.25" customHeight="1" x14ac:dyDescent="0.15">
      <c r="A38" s="107">
        <v>34</v>
      </c>
      <c r="B38" s="101">
        <f>IFERROR(VLOOKUP(C38,学会NO!$A$1:$B$136,2,FALSE),"")</f>
        <v>290</v>
      </c>
      <c r="C38" s="102" t="s">
        <v>86</v>
      </c>
      <c r="D38" s="103">
        <v>290101</v>
      </c>
      <c r="E38" s="103" t="s">
        <v>921</v>
      </c>
      <c r="F38" s="103" t="s">
        <v>922</v>
      </c>
      <c r="G38" s="106" t="s">
        <v>920</v>
      </c>
      <c r="H38" s="72" t="s">
        <v>994</v>
      </c>
      <c r="I38" s="73"/>
      <c r="J38" s="74"/>
      <c r="K38" s="75"/>
      <c r="L38" s="76"/>
    </row>
    <row r="39" spans="1:12" s="37" customFormat="1" ht="50.25" customHeight="1" x14ac:dyDescent="0.15">
      <c r="A39" s="107">
        <v>35</v>
      </c>
      <c r="B39" s="101">
        <f>IFERROR(VLOOKUP(C39,学会NO!$A$1:$B$136,2,FALSE),"")</f>
        <v>290</v>
      </c>
      <c r="C39" s="102" t="s">
        <v>86</v>
      </c>
      <c r="D39" s="103">
        <v>290102</v>
      </c>
      <c r="E39" s="103" t="s">
        <v>921</v>
      </c>
      <c r="F39" s="103" t="s">
        <v>922</v>
      </c>
      <c r="G39" s="106" t="s">
        <v>676</v>
      </c>
      <c r="H39" s="72" t="s">
        <v>994</v>
      </c>
      <c r="I39" s="73"/>
      <c r="J39" s="74"/>
      <c r="K39" s="75"/>
      <c r="L39" s="76"/>
    </row>
    <row r="40" spans="1:12" s="37" customFormat="1" ht="50.25" customHeight="1" x14ac:dyDescent="0.15">
      <c r="A40" s="107">
        <v>36</v>
      </c>
      <c r="B40" s="101">
        <f>IFERROR(VLOOKUP(C40,学会NO!$A$1:$B$136,2,FALSE),"")</f>
        <v>290</v>
      </c>
      <c r="C40" s="102" t="s">
        <v>86</v>
      </c>
      <c r="D40" s="103">
        <v>290201</v>
      </c>
      <c r="E40" s="103" t="s">
        <v>883</v>
      </c>
      <c r="F40" s="103" t="s">
        <v>907</v>
      </c>
      <c r="G40" s="106" t="s">
        <v>731</v>
      </c>
      <c r="H40" s="72" t="s">
        <v>994</v>
      </c>
      <c r="I40" s="73"/>
      <c r="J40" s="74"/>
      <c r="K40" s="75"/>
      <c r="L40" s="76"/>
    </row>
    <row r="41" spans="1:12" s="37" customFormat="1" ht="50.25" customHeight="1" x14ac:dyDescent="0.15">
      <c r="A41" s="107">
        <v>37</v>
      </c>
      <c r="B41" s="101">
        <f>IFERROR(VLOOKUP(C41,学会NO!$A$1:$B$136,2,FALSE),"")</f>
        <v>290</v>
      </c>
      <c r="C41" s="102" t="s">
        <v>86</v>
      </c>
      <c r="D41" s="103">
        <v>290202</v>
      </c>
      <c r="E41" s="103" t="s">
        <v>883</v>
      </c>
      <c r="F41" s="103" t="s">
        <v>907</v>
      </c>
      <c r="G41" s="106" t="s">
        <v>732</v>
      </c>
      <c r="H41" s="72" t="s">
        <v>994</v>
      </c>
      <c r="I41" s="73"/>
      <c r="J41" s="74"/>
      <c r="K41" s="75"/>
      <c r="L41" s="76"/>
    </row>
    <row r="42" spans="1:12" s="37" customFormat="1" ht="50.25" customHeight="1" x14ac:dyDescent="0.15">
      <c r="A42" s="107">
        <v>38</v>
      </c>
      <c r="B42" s="101">
        <f>IFERROR(VLOOKUP(C42,学会NO!$A$1:$B$136,2,FALSE),"")</f>
        <v>290</v>
      </c>
      <c r="C42" s="102" t="s">
        <v>86</v>
      </c>
      <c r="D42" s="103">
        <v>290203</v>
      </c>
      <c r="E42" s="103" t="s">
        <v>892</v>
      </c>
      <c r="F42" s="103" t="s">
        <v>908</v>
      </c>
      <c r="G42" s="106" t="s">
        <v>733</v>
      </c>
      <c r="H42" s="72" t="s">
        <v>994</v>
      </c>
      <c r="I42" s="73"/>
      <c r="J42" s="74"/>
      <c r="K42" s="75"/>
      <c r="L42" s="76"/>
    </row>
    <row r="43" spans="1:12" s="37" customFormat="1" ht="50.25" customHeight="1" x14ac:dyDescent="0.15">
      <c r="A43" s="107">
        <v>39</v>
      </c>
      <c r="B43" s="101">
        <f>IFERROR(VLOOKUP(C43,学会NO!$A$1:$B$136,2,FALSE),"")</f>
        <v>290</v>
      </c>
      <c r="C43" s="102" t="s">
        <v>86</v>
      </c>
      <c r="D43" s="103">
        <v>290204</v>
      </c>
      <c r="E43" s="103" t="s">
        <v>887</v>
      </c>
      <c r="F43" s="103" t="s">
        <v>909</v>
      </c>
      <c r="G43" s="106" t="s">
        <v>734</v>
      </c>
      <c r="H43" s="72" t="s">
        <v>994</v>
      </c>
      <c r="I43" s="73"/>
      <c r="J43" s="74"/>
      <c r="K43" s="75"/>
      <c r="L43" s="76"/>
    </row>
    <row r="44" spans="1:12" s="37" customFormat="1" ht="49.5" x14ac:dyDescent="0.15">
      <c r="A44" s="107">
        <v>40</v>
      </c>
      <c r="B44" s="101">
        <f>IFERROR(VLOOKUP(C44,学会NO!$A$1:$B$136,2,FALSE),"")</f>
        <v>290</v>
      </c>
      <c r="C44" s="102" t="s">
        <v>86</v>
      </c>
      <c r="D44" s="103">
        <v>290205</v>
      </c>
      <c r="E44" s="103" t="s">
        <v>883</v>
      </c>
      <c r="F44" s="103" t="s">
        <v>910</v>
      </c>
      <c r="G44" s="106" t="s">
        <v>735</v>
      </c>
      <c r="H44" s="72" t="s">
        <v>990</v>
      </c>
      <c r="I44" s="73" t="s">
        <v>998</v>
      </c>
      <c r="J44" s="74" t="s">
        <v>1202</v>
      </c>
      <c r="K44" s="75" t="s">
        <v>1250</v>
      </c>
      <c r="L44" s="76"/>
    </row>
    <row r="45" spans="1:12" s="37" customFormat="1" ht="50.25" customHeight="1" x14ac:dyDescent="0.15">
      <c r="A45" s="107">
        <v>41</v>
      </c>
      <c r="B45" s="101">
        <f>IFERROR(VLOOKUP(C45,学会NO!$A$1:$B$136,2,FALSE),"")</f>
        <v>294</v>
      </c>
      <c r="C45" s="102" t="s">
        <v>227</v>
      </c>
      <c r="D45" s="103">
        <v>294101</v>
      </c>
      <c r="E45" s="103" t="s">
        <v>899</v>
      </c>
      <c r="F45" s="103" t="s">
        <v>900</v>
      </c>
      <c r="G45" s="106" t="s">
        <v>429</v>
      </c>
      <c r="H45" s="72" t="s">
        <v>994</v>
      </c>
      <c r="I45" s="73"/>
      <c r="J45" s="74"/>
      <c r="K45" s="75"/>
      <c r="L45" s="76"/>
    </row>
    <row r="46" spans="1:12" s="37" customFormat="1" ht="50.25" customHeight="1" x14ac:dyDescent="0.15">
      <c r="A46" s="107">
        <v>42</v>
      </c>
      <c r="B46" s="101">
        <f>IFERROR(VLOOKUP(C46,学会NO!$A$1:$B$136,2,FALSE),"")</f>
        <v>705</v>
      </c>
      <c r="C46" s="102" t="s">
        <v>235</v>
      </c>
      <c r="D46" s="103">
        <v>705201</v>
      </c>
      <c r="E46" s="103" t="s">
        <v>887</v>
      </c>
      <c r="F46" s="103" t="s">
        <v>911</v>
      </c>
      <c r="G46" s="106" t="s">
        <v>655</v>
      </c>
      <c r="H46" s="72" t="s">
        <v>994</v>
      </c>
      <c r="I46" s="73"/>
      <c r="J46" s="74"/>
      <c r="K46" s="75"/>
      <c r="L46" s="76"/>
    </row>
    <row r="47" spans="1:12" s="37" customFormat="1" ht="50.25" customHeight="1" x14ac:dyDescent="0.15">
      <c r="A47" s="107">
        <v>43</v>
      </c>
      <c r="B47" s="101">
        <f>IFERROR(VLOOKUP(C47,学会NO!$A$1:$B$136,2,FALSE),"")</f>
        <v>705</v>
      </c>
      <c r="C47" s="102" t="s">
        <v>235</v>
      </c>
      <c r="D47" s="103">
        <v>705202</v>
      </c>
      <c r="E47" s="103" t="s">
        <v>883</v>
      </c>
      <c r="F47" s="103" t="s">
        <v>912</v>
      </c>
      <c r="G47" s="106" t="s">
        <v>656</v>
      </c>
      <c r="H47" s="72" t="s">
        <v>994</v>
      </c>
      <c r="I47" s="73"/>
      <c r="J47" s="74"/>
      <c r="K47" s="75"/>
      <c r="L47" s="76"/>
    </row>
    <row r="48" spans="1:12" s="37" customFormat="1" ht="50.25" customHeight="1" x14ac:dyDescent="0.15">
      <c r="A48" s="107">
        <v>44</v>
      </c>
      <c r="B48" s="101">
        <f>IFERROR(VLOOKUP(C48,学会NO!$A$1:$B$136,2,FALSE),"")</f>
        <v>707</v>
      </c>
      <c r="C48" s="102" t="s">
        <v>75</v>
      </c>
      <c r="D48" s="103">
        <v>707101</v>
      </c>
      <c r="E48" s="103" t="s">
        <v>899</v>
      </c>
      <c r="F48" s="103" t="s">
        <v>900</v>
      </c>
      <c r="G48" s="106" t="s">
        <v>420</v>
      </c>
      <c r="H48" s="72" t="s">
        <v>397</v>
      </c>
      <c r="I48" s="73"/>
      <c r="J48" s="74"/>
      <c r="K48" s="75"/>
      <c r="L48" s="76"/>
    </row>
    <row r="49" spans="1:12" s="37" customFormat="1" ht="50.25" customHeight="1" x14ac:dyDescent="0.15">
      <c r="A49" s="107">
        <v>45</v>
      </c>
      <c r="B49" s="101">
        <f>IFERROR(VLOOKUP(C49,学会NO!$A$1:$B$136,2,FALSE),"")</f>
        <v>725</v>
      </c>
      <c r="C49" s="102" t="s">
        <v>245</v>
      </c>
      <c r="D49" s="103">
        <v>725201</v>
      </c>
      <c r="E49" s="103" t="s">
        <v>887</v>
      </c>
      <c r="F49" s="103">
        <v>308</v>
      </c>
      <c r="G49" s="106" t="s">
        <v>864</v>
      </c>
      <c r="H49" s="72" t="s">
        <v>994</v>
      </c>
      <c r="I49" s="73"/>
      <c r="J49" s="74"/>
      <c r="K49" s="75"/>
      <c r="L49" s="76"/>
    </row>
    <row r="50" spans="1:12" s="37" customFormat="1" ht="50.25" customHeight="1" x14ac:dyDescent="0.15">
      <c r="A50" s="107">
        <v>46</v>
      </c>
      <c r="B50" s="101">
        <f>IFERROR(VLOOKUP(C50,学会NO!$A$1:$B$136,2,FALSE),"")</f>
        <v>733</v>
      </c>
      <c r="C50" s="102" t="s">
        <v>173</v>
      </c>
      <c r="D50" s="103">
        <v>733201</v>
      </c>
      <c r="E50" s="103" t="s">
        <v>898</v>
      </c>
      <c r="F50" s="103" t="s">
        <v>913</v>
      </c>
      <c r="G50" s="106" t="s">
        <v>860</v>
      </c>
      <c r="H50" s="72" t="s">
        <v>994</v>
      </c>
      <c r="I50" s="73"/>
      <c r="J50" s="74"/>
      <c r="K50" s="75"/>
      <c r="L50" s="76"/>
    </row>
    <row r="51" spans="1:12" s="37" customFormat="1" ht="50.25" customHeight="1" x14ac:dyDescent="0.15">
      <c r="A51" s="107">
        <v>47</v>
      </c>
      <c r="B51" s="101">
        <f>IFERROR(VLOOKUP(C51,学会NO!$A$1:$B$136,2,FALSE),"")</f>
        <v>733</v>
      </c>
      <c r="C51" s="102" t="s">
        <v>173</v>
      </c>
      <c r="D51" s="103">
        <v>733202</v>
      </c>
      <c r="E51" s="103" t="s">
        <v>898</v>
      </c>
      <c r="F51" s="103" t="s">
        <v>913</v>
      </c>
      <c r="G51" s="106" t="s">
        <v>861</v>
      </c>
      <c r="H51" s="72" t="s">
        <v>990</v>
      </c>
      <c r="I51" s="73" t="s">
        <v>998</v>
      </c>
      <c r="J51" s="74"/>
      <c r="K51" s="75" t="s">
        <v>1251</v>
      </c>
      <c r="L51" s="76" t="s">
        <v>1252</v>
      </c>
    </row>
    <row r="52" spans="1:12" ht="24.95" customHeight="1" x14ac:dyDescent="0.15">
      <c r="H52" s="1"/>
      <c r="I52" s="1"/>
      <c r="J52" s="1"/>
      <c r="K52" s="1"/>
    </row>
    <row r="53" spans="1:12" ht="24.95" customHeight="1" x14ac:dyDescent="0.15">
      <c r="D53" s="99" t="s">
        <v>915</v>
      </c>
      <c r="E53" s="99" t="s">
        <v>916</v>
      </c>
      <c r="H53" s="1"/>
      <c r="I53" s="1"/>
      <c r="J53" s="1"/>
      <c r="K53" s="1"/>
    </row>
    <row r="54" spans="1:12" ht="24.95" customHeight="1" x14ac:dyDescent="0.15">
      <c r="D54" s="99" t="e">
        <f>COUNTIF(#REF!,"未")</f>
        <v>#REF!</v>
      </c>
      <c r="E54" s="99" t="e">
        <f>COUNTIF(#REF!,"既")</f>
        <v>#REF!</v>
      </c>
      <c r="H54" s="1"/>
      <c r="I54" s="1"/>
      <c r="J54" s="1"/>
      <c r="K54" s="1"/>
    </row>
    <row r="55" spans="1:12" ht="24.95" customHeight="1" x14ac:dyDescent="0.15">
      <c r="D55" s="99" t="e">
        <f>COUNTIFS(#REF!,"未",#REF!,"")</f>
        <v>#REF!</v>
      </c>
      <c r="E55" s="99" t="e">
        <f>COUNTIFS(#REF!,"既",#REF!,"")</f>
        <v>#REF!</v>
      </c>
      <c r="H55" s="1"/>
      <c r="I55" s="1"/>
      <c r="J55" s="1"/>
      <c r="K55" s="1"/>
    </row>
    <row r="56" spans="1:12" ht="24.95" customHeight="1" x14ac:dyDescent="0.15">
      <c r="D56" s="99" t="e">
        <f>COUNTIFS(#REF!,"未",#REF!,"&gt;0")</f>
        <v>#REF!</v>
      </c>
      <c r="E56" s="99" t="e">
        <f>COUNTIFS(#REF!,"既",#REF!,"&gt;0")</f>
        <v>#REF!</v>
      </c>
      <c r="H56" s="1"/>
      <c r="I56" s="1"/>
      <c r="J56" s="1"/>
      <c r="K56" s="1"/>
    </row>
    <row r="57" spans="1:12" ht="24.95" customHeight="1" x14ac:dyDescent="0.15">
      <c r="D57" s="99" t="e">
        <f>COUNTIFS(#REF!,"未",#REF!,1)</f>
        <v>#REF!</v>
      </c>
      <c r="E57" s="99" t="e">
        <f>COUNTIFS(#REF!,"既",#REF!,1)</f>
        <v>#REF!</v>
      </c>
      <c r="H57" s="1"/>
      <c r="I57" s="1"/>
      <c r="J57" s="1"/>
      <c r="K57" s="1"/>
    </row>
    <row r="58" spans="1:12" ht="24.95" customHeight="1" x14ac:dyDescent="0.15">
      <c r="D58" s="99" t="e">
        <f>COUNTIFS(#REF!,"未",#REF!,2)</f>
        <v>#REF!</v>
      </c>
      <c r="E58" s="99" t="e">
        <f>COUNTIFS(#REF!,"既",#REF!,2)</f>
        <v>#REF!</v>
      </c>
      <c r="H58" s="1"/>
      <c r="I58" s="1"/>
      <c r="J58" s="1"/>
      <c r="K58" s="1"/>
    </row>
    <row r="59" spans="1:12" ht="24.95" customHeight="1" x14ac:dyDescent="0.15">
      <c r="D59" s="99" t="e">
        <f>COUNTIFS(#REF!,"未",#REF!,3)</f>
        <v>#REF!</v>
      </c>
      <c r="E59" s="99" t="e">
        <f>COUNTIFS(#REF!,"既",#REF!,3)</f>
        <v>#REF!</v>
      </c>
      <c r="H59" s="1"/>
      <c r="I59" s="1"/>
      <c r="J59" s="1"/>
      <c r="K59" s="1"/>
    </row>
    <row r="60" spans="1:12" ht="24.95" customHeight="1" x14ac:dyDescent="0.15">
      <c r="D60" s="99" t="e">
        <f>COUNTIFS(#REF!,"未",#REF!,4)</f>
        <v>#REF!</v>
      </c>
      <c r="E60" s="99" t="e">
        <f>COUNTIFS(#REF!,"既",#REF!,4)</f>
        <v>#REF!</v>
      </c>
      <c r="H60" s="1"/>
      <c r="I60" s="1"/>
      <c r="J60" s="1"/>
      <c r="K60" s="1"/>
    </row>
    <row r="61" spans="1:12" ht="24.95" customHeight="1" x14ac:dyDescent="0.15">
      <c r="D61" s="99" t="e">
        <f>COUNTIFS(#REF!,"未",#REF!,20)</f>
        <v>#REF!</v>
      </c>
      <c r="E61" s="99" t="e">
        <f>COUNTIFS(#REF!,"既",#REF!,20)</f>
        <v>#REF!</v>
      </c>
      <c r="H61" s="1"/>
      <c r="I61" s="1"/>
      <c r="J61" s="1"/>
      <c r="K61" s="1"/>
    </row>
    <row r="62" spans="1:12" ht="24.95" customHeight="1" x14ac:dyDescent="0.15">
      <c r="H62" s="1"/>
      <c r="I62" s="1"/>
      <c r="J62" s="1"/>
      <c r="K62" s="1"/>
    </row>
    <row r="63" spans="1:12" ht="24.95" customHeight="1" x14ac:dyDescent="0.15">
      <c r="H63" s="1"/>
      <c r="I63" s="1"/>
      <c r="J63" s="1"/>
      <c r="K63" s="1"/>
    </row>
    <row r="64" spans="1:12" ht="24.95" customHeight="1" x14ac:dyDescent="0.15">
      <c r="H64" s="1"/>
      <c r="I64" s="1"/>
      <c r="J64" s="1"/>
      <c r="K64" s="1"/>
    </row>
    <row r="65" spans="8:11" ht="24.95" customHeight="1" x14ac:dyDescent="0.15">
      <c r="H65" s="1"/>
      <c r="I65" s="1"/>
      <c r="J65" s="1"/>
      <c r="K65" s="1"/>
    </row>
    <row r="66" spans="8:11" ht="24.95" customHeight="1" x14ac:dyDescent="0.15">
      <c r="H66" s="1"/>
      <c r="I66" s="1"/>
      <c r="J66" s="1"/>
      <c r="K66" s="1"/>
    </row>
    <row r="67" spans="8:11" ht="24.95" customHeight="1" x14ac:dyDescent="0.15">
      <c r="H67" s="1"/>
      <c r="I67" s="1"/>
      <c r="J67" s="1"/>
      <c r="K67" s="1"/>
    </row>
    <row r="68" spans="8:11" ht="24.95" customHeight="1" x14ac:dyDescent="0.15">
      <c r="H68" s="1"/>
      <c r="I68" s="1"/>
      <c r="J68" s="1"/>
      <c r="K68" s="1"/>
    </row>
    <row r="69" spans="8:11" ht="24.95" customHeight="1" x14ac:dyDescent="0.15">
      <c r="H69" s="1"/>
      <c r="I69" s="1"/>
      <c r="J69" s="1"/>
      <c r="K69" s="1"/>
    </row>
    <row r="70" spans="8:11" ht="24.95" customHeight="1" x14ac:dyDescent="0.15">
      <c r="H70" s="1"/>
      <c r="I70" s="1"/>
      <c r="J70" s="1"/>
      <c r="K70" s="1"/>
    </row>
    <row r="71" spans="8:11" ht="24.95" customHeight="1" x14ac:dyDescent="0.15">
      <c r="H71" s="1"/>
      <c r="I71" s="1"/>
      <c r="J71" s="1"/>
      <c r="K71" s="1"/>
    </row>
    <row r="72" spans="8:11" ht="24.95" customHeight="1" x14ac:dyDescent="0.15">
      <c r="H72" s="1"/>
      <c r="I72" s="1"/>
      <c r="J72" s="1"/>
      <c r="K72" s="1"/>
    </row>
    <row r="73" spans="8:11" ht="24.95" customHeight="1" x14ac:dyDescent="0.15">
      <c r="H73" s="1"/>
      <c r="I73" s="1"/>
      <c r="J73" s="1"/>
      <c r="K73" s="1"/>
    </row>
    <row r="74" spans="8:11" ht="24.95" customHeight="1" x14ac:dyDescent="0.15">
      <c r="H74" s="1"/>
      <c r="I74" s="1"/>
      <c r="J74" s="1"/>
      <c r="K74" s="1"/>
    </row>
    <row r="75" spans="8:11" ht="24.95" customHeight="1" x14ac:dyDescent="0.15">
      <c r="H75" s="1"/>
      <c r="I75" s="1"/>
      <c r="J75" s="1"/>
      <c r="K75" s="1"/>
    </row>
    <row r="76" spans="8:11" ht="24.95" customHeight="1" x14ac:dyDescent="0.15">
      <c r="H76" s="1"/>
      <c r="I76" s="1"/>
      <c r="J76" s="1"/>
      <c r="K76" s="1"/>
    </row>
    <row r="77" spans="8:11" ht="24.95" customHeight="1" x14ac:dyDescent="0.15">
      <c r="H77" s="1"/>
      <c r="I77" s="1"/>
      <c r="J77" s="1"/>
      <c r="K77" s="1"/>
    </row>
    <row r="78" spans="8:11" ht="24.95" customHeight="1" x14ac:dyDescent="0.15">
      <c r="H78" s="1"/>
      <c r="I78" s="1"/>
      <c r="J78" s="1"/>
      <c r="K78" s="1"/>
    </row>
    <row r="79" spans="8:11" ht="24.95" customHeight="1" x14ac:dyDescent="0.15">
      <c r="H79" s="1"/>
      <c r="I79" s="1"/>
      <c r="J79" s="1"/>
      <c r="K79" s="1"/>
    </row>
    <row r="80" spans="8:11" ht="24.95" customHeight="1" x14ac:dyDescent="0.15">
      <c r="H80" s="1"/>
      <c r="I80" s="1"/>
      <c r="J80" s="1"/>
      <c r="K80" s="1"/>
    </row>
    <row r="81" spans="8:11" ht="24.95" customHeight="1" x14ac:dyDescent="0.15">
      <c r="H81" s="1"/>
      <c r="I81" s="1"/>
      <c r="J81" s="1"/>
      <c r="K81" s="1"/>
    </row>
    <row r="82" spans="8:11" ht="24.95" customHeight="1" x14ac:dyDescent="0.15">
      <c r="H82" s="1"/>
      <c r="I82" s="1"/>
      <c r="J82" s="1"/>
      <c r="K82" s="1"/>
    </row>
    <row r="83" spans="8:11" ht="24.95" customHeight="1" x14ac:dyDescent="0.15">
      <c r="H83" s="1"/>
      <c r="I83" s="1"/>
      <c r="J83" s="1"/>
      <c r="K83" s="1"/>
    </row>
    <row r="84" spans="8:11" ht="24.95" customHeight="1" x14ac:dyDescent="0.15">
      <c r="H84" s="1"/>
      <c r="I84" s="1"/>
      <c r="J84" s="1"/>
      <c r="K84" s="1"/>
    </row>
    <row r="85" spans="8:11" ht="24.95" customHeight="1" x14ac:dyDescent="0.15">
      <c r="H85" s="1"/>
      <c r="I85" s="1"/>
      <c r="J85" s="1"/>
      <c r="K85" s="1"/>
    </row>
    <row r="86" spans="8:11" ht="24.95" customHeight="1" x14ac:dyDescent="0.15">
      <c r="H86" s="1"/>
      <c r="I86" s="1"/>
      <c r="J86" s="1"/>
      <c r="K86" s="1"/>
    </row>
    <row r="87" spans="8:11" ht="24.95" customHeight="1" x14ac:dyDescent="0.15">
      <c r="H87" s="1"/>
      <c r="I87" s="1"/>
      <c r="J87" s="1"/>
      <c r="K87" s="1"/>
    </row>
    <row r="88" spans="8:11" ht="24.95" customHeight="1" x14ac:dyDescent="0.15">
      <c r="H88" s="1"/>
      <c r="I88" s="1"/>
      <c r="J88" s="1"/>
      <c r="K88" s="1"/>
    </row>
    <row r="89" spans="8:11" ht="24.95" customHeight="1" x14ac:dyDescent="0.15">
      <c r="H89" s="1"/>
      <c r="I89" s="1"/>
      <c r="J89" s="1"/>
      <c r="K89" s="1"/>
    </row>
    <row r="90" spans="8:11" ht="24.95" customHeight="1" x14ac:dyDescent="0.15">
      <c r="H90" s="1"/>
      <c r="I90" s="1"/>
      <c r="J90" s="1"/>
      <c r="K90" s="1"/>
    </row>
    <row r="91" spans="8:11" ht="24.95" customHeight="1" x14ac:dyDescent="0.15">
      <c r="H91" s="1"/>
      <c r="I91" s="1"/>
      <c r="J91" s="1"/>
      <c r="K91" s="1"/>
    </row>
    <row r="92" spans="8:11" ht="24.95" customHeight="1" x14ac:dyDescent="0.15">
      <c r="H92" s="1"/>
      <c r="I92" s="1"/>
      <c r="J92" s="1"/>
      <c r="K92" s="1"/>
    </row>
    <row r="93" spans="8:11" ht="24.95" customHeight="1" x14ac:dyDescent="0.15">
      <c r="H93" s="1"/>
      <c r="I93" s="1"/>
      <c r="J93" s="1"/>
      <c r="K93" s="1"/>
    </row>
    <row r="94" spans="8:11" ht="24.95" customHeight="1" x14ac:dyDescent="0.15">
      <c r="H94" s="1"/>
      <c r="I94" s="1"/>
      <c r="J94" s="1"/>
      <c r="K94" s="1"/>
    </row>
    <row r="95" spans="8:11" ht="24.95" customHeight="1" x14ac:dyDescent="0.15">
      <c r="H95" s="1"/>
      <c r="I95" s="1"/>
      <c r="J95" s="1"/>
      <c r="K95" s="1"/>
    </row>
    <row r="96" spans="8:11" ht="24.95" customHeight="1" x14ac:dyDescent="0.15">
      <c r="H96" s="1"/>
      <c r="I96" s="1"/>
      <c r="J96" s="1"/>
      <c r="K96" s="1"/>
    </row>
    <row r="97" spans="8:11" ht="24.95" customHeight="1" x14ac:dyDescent="0.15">
      <c r="H97" s="1"/>
      <c r="I97" s="1"/>
      <c r="J97" s="1"/>
      <c r="K97" s="1"/>
    </row>
    <row r="98" spans="8:11" ht="24.95" customHeight="1" x14ac:dyDescent="0.15">
      <c r="H98" s="1"/>
      <c r="I98" s="1"/>
      <c r="J98" s="1"/>
      <c r="K98" s="1"/>
    </row>
    <row r="99" spans="8:11" ht="24.95" customHeight="1" x14ac:dyDescent="0.15">
      <c r="H99" s="1"/>
      <c r="I99" s="1"/>
      <c r="J99" s="1"/>
      <c r="K99" s="1"/>
    </row>
    <row r="100" spans="8:11" ht="24.95" customHeight="1" x14ac:dyDescent="0.15">
      <c r="H100" s="1"/>
      <c r="I100" s="1"/>
      <c r="J100" s="1"/>
      <c r="K100" s="1"/>
    </row>
    <row r="101" spans="8:11" ht="24.95" customHeight="1" x14ac:dyDescent="0.15">
      <c r="H101" s="1"/>
      <c r="I101" s="1"/>
      <c r="J101" s="1"/>
      <c r="K101" s="1"/>
    </row>
    <row r="102" spans="8:11" ht="24.95" customHeight="1" x14ac:dyDescent="0.15">
      <c r="H102" s="1"/>
      <c r="I102" s="1"/>
      <c r="J102" s="1"/>
      <c r="K102" s="1"/>
    </row>
    <row r="103" spans="8:11" ht="24.95" customHeight="1" x14ac:dyDescent="0.15">
      <c r="H103" s="1"/>
      <c r="I103" s="1"/>
      <c r="J103" s="1"/>
      <c r="K103" s="1"/>
    </row>
    <row r="104" spans="8:11" ht="24.95" customHeight="1" x14ac:dyDescent="0.15">
      <c r="H104" s="1"/>
      <c r="I104" s="1"/>
      <c r="J104" s="1"/>
      <c r="K104" s="1"/>
    </row>
    <row r="105" spans="8:11" ht="24.95" customHeight="1" x14ac:dyDescent="0.15">
      <c r="H105" s="1"/>
      <c r="I105" s="1"/>
      <c r="J105" s="1"/>
      <c r="K105" s="1"/>
    </row>
    <row r="106" spans="8:11" ht="24.95" customHeight="1" x14ac:dyDescent="0.15">
      <c r="H106" s="1"/>
      <c r="I106" s="1"/>
      <c r="J106" s="1"/>
      <c r="K106" s="1"/>
    </row>
    <row r="107" spans="8:11" ht="24.95" customHeight="1" x14ac:dyDescent="0.15">
      <c r="H107" s="1"/>
      <c r="I107" s="1"/>
      <c r="J107" s="1"/>
      <c r="K107" s="1"/>
    </row>
    <row r="108" spans="8:11" ht="24.95" customHeight="1" x14ac:dyDescent="0.15">
      <c r="H108" s="1"/>
      <c r="I108" s="1"/>
      <c r="J108" s="1"/>
      <c r="K108" s="1"/>
    </row>
    <row r="109" spans="8:11" ht="24.95" customHeight="1" x14ac:dyDescent="0.15">
      <c r="H109" s="1"/>
      <c r="I109" s="1"/>
      <c r="J109" s="1"/>
      <c r="K109" s="1"/>
    </row>
    <row r="110" spans="8:11" ht="24.95" customHeight="1" x14ac:dyDescent="0.15">
      <c r="H110" s="1"/>
      <c r="I110" s="1"/>
      <c r="J110" s="1"/>
      <c r="K110" s="1"/>
    </row>
    <row r="111" spans="8:11" ht="24.95" customHeight="1" x14ac:dyDescent="0.15">
      <c r="H111" s="1"/>
      <c r="I111" s="1"/>
      <c r="J111" s="1"/>
      <c r="K111" s="1"/>
    </row>
    <row r="112" spans="8:11" ht="24.95" customHeight="1" x14ac:dyDescent="0.15">
      <c r="H112" s="1"/>
      <c r="I112" s="1"/>
      <c r="J112" s="1"/>
      <c r="K112" s="1"/>
    </row>
    <row r="113" spans="8:11" ht="24.95" customHeight="1" x14ac:dyDescent="0.15">
      <c r="H113" s="1"/>
      <c r="I113" s="1"/>
      <c r="J113" s="1"/>
      <c r="K113" s="1"/>
    </row>
    <row r="114" spans="8:11" ht="24.95" customHeight="1" x14ac:dyDescent="0.15">
      <c r="H114" s="1"/>
      <c r="I114" s="1"/>
      <c r="J114" s="1"/>
      <c r="K114" s="1"/>
    </row>
    <row r="115" spans="8:11" ht="24.95" customHeight="1" x14ac:dyDescent="0.15">
      <c r="H115" s="1"/>
      <c r="I115" s="1"/>
      <c r="J115" s="1"/>
      <c r="K115" s="1"/>
    </row>
    <row r="116" spans="8:11" ht="24.95" customHeight="1" x14ac:dyDescent="0.15">
      <c r="H116" s="1"/>
      <c r="I116" s="1"/>
      <c r="J116" s="1"/>
      <c r="K116" s="1"/>
    </row>
    <row r="117" spans="8:11" ht="24.95" customHeight="1" x14ac:dyDescent="0.15">
      <c r="H117" s="1"/>
      <c r="I117" s="1"/>
      <c r="J117" s="1"/>
      <c r="K117" s="1"/>
    </row>
    <row r="118" spans="8:11" ht="24.95" customHeight="1" x14ac:dyDescent="0.15">
      <c r="H118" s="1"/>
      <c r="I118" s="1"/>
      <c r="J118" s="1"/>
      <c r="K118" s="1"/>
    </row>
    <row r="119" spans="8:11" ht="24.95" customHeight="1" x14ac:dyDescent="0.15">
      <c r="H119" s="1"/>
      <c r="I119" s="1"/>
      <c r="J119" s="1"/>
      <c r="K119" s="1"/>
    </row>
    <row r="120" spans="8:11" ht="24.95" customHeight="1" x14ac:dyDescent="0.15">
      <c r="H120" s="1"/>
      <c r="I120" s="1"/>
      <c r="J120" s="1"/>
      <c r="K120" s="1"/>
    </row>
    <row r="121" spans="8:11" ht="24.95" customHeight="1" x14ac:dyDescent="0.15">
      <c r="H121" s="1"/>
      <c r="I121" s="1"/>
      <c r="J121" s="1"/>
      <c r="K121" s="1"/>
    </row>
    <row r="122" spans="8:11" ht="24.95" customHeight="1" x14ac:dyDescent="0.15">
      <c r="H122" s="1"/>
      <c r="I122" s="1"/>
      <c r="J122" s="1"/>
      <c r="K122" s="1"/>
    </row>
    <row r="123" spans="8:11" ht="24.95" customHeight="1" x14ac:dyDescent="0.15">
      <c r="H123" s="1"/>
      <c r="I123" s="1"/>
      <c r="J123" s="1"/>
      <c r="K123" s="1"/>
    </row>
    <row r="124" spans="8:11" ht="24.95" customHeight="1" x14ac:dyDescent="0.15">
      <c r="H124" s="1"/>
      <c r="I124" s="1"/>
      <c r="J124" s="1"/>
      <c r="K124" s="1"/>
    </row>
    <row r="125" spans="8:11" ht="24.95" customHeight="1" x14ac:dyDescent="0.15">
      <c r="H125" s="1"/>
      <c r="I125" s="1"/>
      <c r="J125" s="1"/>
      <c r="K125" s="1"/>
    </row>
    <row r="126" spans="8:11" ht="24.95" customHeight="1" x14ac:dyDescent="0.15">
      <c r="H126" s="1"/>
      <c r="I126" s="1"/>
      <c r="J126" s="1"/>
      <c r="K126" s="1"/>
    </row>
    <row r="127" spans="8:11" ht="24.95" customHeight="1" x14ac:dyDescent="0.15">
      <c r="H127" s="1"/>
      <c r="I127" s="1"/>
      <c r="J127" s="1"/>
      <c r="K127" s="1"/>
    </row>
    <row r="128" spans="8:11" ht="24.95" customHeight="1" x14ac:dyDescent="0.15">
      <c r="H128" s="1"/>
      <c r="I128" s="1"/>
      <c r="J128" s="1"/>
      <c r="K128" s="1"/>
    </row>
    <row r="129" spans="8:11" ht="24.95" customHeight="1" x14ac:dyDescent="0.15">
      <c r="H129" s="1"/>
      <c r="I129" s="1"/>
      <c r="J129" s="1"/>
      <c r="K129" s="1"/>
    </row>
    <row r="130" spans="8:11" ht="24.95" customHeight="1" x14ac:dyDescent="0.15">
      <c r="H130" s="1"/>
      <c r="I130" s="1"/>
      <c r="J130" s="1"/>
      <c r="K130" s="1"/>
    </row>
    <row r="131" spans="8:11" ht="24.95" customHeight="1" x14ac:dyDescent="0.15">
      <c r="H131" s="1"/>
      <c r="I131" s="1"/>
      <c r="J131" s="1"/>
      <c r="K131" s="1"/>
    </row>
    <row r="132" spans="8:11" ht="24.95" customHeight="1" x14ac:dyDescent="0.15">
      <c r="H132" s="1"/>
      <c r="I132" s="1"/>
      <c r="J132" s="1"/>
      <c r="K132" s="1"/>
    </row>
    <row r="133" spans="8:11" ht="24.95" customHeight="1" x14ac:dyDescent="0.15">
      <c r="H133" s="1"/>
      <c r="I133" s="1"/>
      <c r="J133" s="1"/>
      <c r="K133" s="1"/>
    </row>
    <row r="134" spans="8:11" ht="24.95" customHeight="1" x14ac:dyDescent="0.15">
      <c r="H134" s="1"/>
      <c r="I134" s="1"/>
      <c r="J134" s="1"/>
      <c r="K134" s="1"/>
    </row>
    <row r="135" spans="8:11" ht="24.95" customHeight="1" x14ac:dyDescent="0.15">
      <c r="H135" s="1"/>
      <c r="I135" s="1"/>
      <c r="J135" s="1"/>
      <c r="K135" s="1"/>
    </row>
    <row r="136" spans="8:11" ht="24.95" customHeight="1" x14ac:dyDescent="0.15">
      <c r="H136" s="1"/>
      <c r="I136" s="1"/>
      <c r="J136" s="1"/>
      <c r="K136" s="1"/>
    </row>
    <row r="137" spans="8:11" ht="24.95" customHeight="1" x14ac:dyDescent="0.15">
      <c r="H137" s="1"/>
      <c r="I137" s="1"/>
      <c r="J137" s="1"/>
      <c r="K137" s="1"/>
    </row>
    <row r="138" spans="8:11" ht="24.95" customHeight="1" x14ac:dyDescent="0.15">
      <c r="H138" s="1"/>
      <c r="I138" s="1"/>
      <c r="J138" s="1"/>
      <c r="K138" s="1"/>
    </row>
    <row r="139" spans="8:11" ht="24.95" customHeight="1" x14ac:dyDescent="0.15">
      <c r="H139" s="1"/>
      <c r="I139" s="1"/>
      <c r="J139" s="1"/>
      <c r="K139" s="1"/>
    </row>
    <row r="140" spans="8:11" ht="24.95" customHeight="1" x14ac:dyDescent="0.15">
      <c r="H140" s="1"/>
      <c r="I140" s="1"/>
      <c r="J140" s="1"/>
      <c r="K140" s="1"/>
    </row>
    <row r="141" spans="8:11" ht="24.95" customHeight="1" x14ac:dyDescent="0.15">
      <c r="H141" s="1"/>
      <c r="I141" s="1"/>
      <c r="J141" s="1"/>
      <c r="K141" s="1"/>
    </row>
    <row r="142" spans="8:11" ht="24.95" customHeight="1" x14ac:dyDescent="0.15">
      <c r="H142" s="1"/>
      <c r="I142" s="1"/>
      <c r="J142" s="1"/>
      <c r="K142" s="1"/>
    </row>
    <row r="143" spans="8:11" ht="24.95" customHeight="1" x14ac:dyDescent="0.15">
      <c r="H143" s="1"/>
      <c r="I143" s="1"/>
      <c r="J143" s="1"/>
      <c r="K143" s="1"/>
    </row>
    <row r="144" spans="8:11" ht="24.95" customHeight="1" x14ac:dyDescent="0.15">
      <c r="H144" s="1"/>
      <c r="I144" s="1"/>
      <c r="J144" s="1"/>
      <c r="K144" s="1"/>
    </row>
    <row r="145" spans="8:11" ht="24.95" customHeight="1" x14ac:dyDescent="0.15">
      <c r="H145" s="1"/>
      <c r="I145" s="1"/>
      <c r="J145" s="1"/>
      <c r="K145" s="1"/>
    </row>
    <row r="146" spans="8:11" ht="24.95" customHeight="1" x14ac:dyDescent="0.15">
      <c r="H146" s="1"/>
      <c r="I146" s="1"/>
      <c r="J146" s="1"/>
      <c r="K146" s="1"/>
    </row>
    <row r="147" spans="8:11" ht="24.95" customHeight="1" x14ac:dyDescent="0.15">
      <c r="H147" s="1"/>
      <c r="I147" s="1"/>
      <c r="J147" s="1"/>
      <c r="K147" s="1"/>
    </row>
    <row r="148" spans="8:11" ht="24.95" customHeight="1" x14ac:dyDescent="0.15">
      <c r="H148" s="1"/>
      <c r="I148" s="1"/>
      <c r="J148" s="1"/>
      <c r="K148" s="1"/>
    </row>
    <row r="149" spans="8:11" ht="24.95" customHeight="1" x14ac:dyDescent="0.15">
      <c r="H149" s="1"/>
      <c r="I149" s="1"/>
      <c r="J149" s="1"/>
      <c r="K149" s="1"/>
    </row>
    <row r="150" spans="8:11" ht="24.95" customHeight="1" x14ac:dyDescent="0.15">
      <c r="H150" s="1"/>
      <c r="I150" s="1"/>
      <c r="J150" s="1"/>
      <c r="K150" s="1"/>
    </row>
    <row r="151" spans="8:11" ht="24.95" customHeight="1" x14ac:dyDescent="0.15">
      <c r="H151" s="1"/>
      <c r="I151" s="1"/>
      <c r="J151" s="1"/>
      <c r="K151" s="1"/>
    </row>
    <row r="152" spans="8:11" ht="24.95" customHeight="1" x14ac:dyDescent="0.15">
      <c r="H152" s="1"/>
      <c r="I152" s="1"/>
      <c r="J152" s="1"/>
      <c r="K152" s="1"/>
    </row>
    <row r="153" spans="8:11" ht="24.95" customHeight="1" x14ac:dyDescent="0.15">
      <c r="H153" s="1"/>
      <c r="I153" s="1"/>
      <c r="J153" s="1"/>
      <c r="K153" s="1"/>
    </row>
    <row r="154" spans="8:11" ht="24.95" customHeight="1" x14ac:dyDescent="0.15">
      <c r="H154" s="1"/>
      <c r="I154" s="1"/>
      <c r="J154" s="1"/>
      <c r="K154" s="1"/>
    </row>
    <row r="155" spans="8:11" ht="24.95" customHeight="1" x14ac:dyDescent="0.15">
      <c r="H155" s="1"/>
      <c r="I155" s="1"/>
      <c r="J155" s="1"/>
      <c r="K155" s="1"/>
    </row>
    <row r="156" spans="8:11" ht="24.95" customHeight="1" x14ac:dyDescent="0.15">
      <c r="H156" s="1"/>
      <c r="I156" s="1"/>
      <c r="J156" s="1"/>
      <c r="K156" s="1"/>
    </row>
    <row r="157" spans="8:11" ht="24.95" customHeight="1" x14ac:dyDescent="0.15">
      <c r="H157" s="1"/>
      <c r="I157" s="1"/>
      <c r="J157" s="1"/>
      <c r="K157" s="1"/>
    </row>
    <row r="158" spans="8:11" ht="24.95" customHeight="1" x14ac:dyDescent="0.15">
      <c r="H158" s="1"/>
      <c r="I158" s="1"/>
      <c r="J158" s="1"/>
      <c r="K158" s="1"/>
    </row>
    <row r="159" spans="8:11" ht="24.95" customHeight="1" x14ac:dyDescent="0.15">
      <c r="H159" s="1"/>
      <c r="I159" s="1"/>
      <c r="J159" s="1"/>
      <c r="K159" s="1"/>
    </row>
    <row r="160" spans="8:11" ht="24.95" customHeight="1" x14ac:dyDescent="0.15">
      <c r="H160" s="1"/>
      <c r="I160" s="1"/>
      <c r="J160" s="1"/>
      <c r="K160" s="1"/>
    </row>
    <row r="161" spans="8:11" ht="24.95" customHeight="1" x14ac:dyDescent="0.15">
      <c r="H161" s="1"/>
      <c r="I161" s="1"/>
      <c r="J161" s="1"/>
      <c r="K161" s="1"/>
    </row>
    <row r="162" spans="8:11" ht="24.95" customHeight="1" x14ac:dyDescent="0.15">
      <c r="H162" s="1"/>
      <c r="I162" s="1"/>
      <c r="J162" s="1"/>
      <c r="K162" s="1"/>
    </row>
    <row r="163" spans="8:11" ht="24.95" customHeight="1" x14ac:dyDescent="0.15">
      <c r="H163" s="1"/>
      <c r="I163" s="1"/>
      <c r="J163" s="1"/>
      <c r="K163" s="1"/>
    </row>
    <row r="164" spans="8:11" ht="24.95" customHeight="1" x14ac:dyDescent="0.15">
      <c r="H164" s="1"/>
      <c r="I164" s="1"/>
      <c r="J164" s="1"/>
      <c r="K164" s="1"/>
    </row>
    <row r="165" spans="8:11" ht="24.95" customHeight="1" x14ac:dyDescent="0.15">
      <c r="H165" s="1"/>
      <c r="I165" s="1"/>
      <c r="J165" s="1"/>
      <c r="K165" s="1"/>
    </row>
    <row r="166" spans="8:11" ht="24.95" customHeight="1" x14ac:dyDescent="0.15">
      <c r="H166" s="1"/>
      <c r="I166" s="1"/>
      <c r="J166" s="1"/>
      <c r="K166" s="1"/>
    </row>
    <row r="167" spans="8:11" ht="24.95" customHeight="1" x14ac:dyDescent="0.15">
      <c r="H167" s="1"/>
      <c r="I167" s="1"/>
      <c r="J167" s="1"/>
      <c r="K167" s="1"/>
    </row>
    <row r="168" spans="8:11" ht="24.95" customHeight="1" x14ac:dyDescent="0.15">
      <c r="H168" s="1"/>
      <c r="I168" s="1"/>
      <c r="J168" s="1"/>
      <c r="K168" s="1"/>
    </row>
    <row r="169" spans="8:11" ht="24.95" customHeight="1" x14ac:dyDescent="0.15">
      <c r="H169" s="1"/>
      <c r="I169" s="1"/>
      <c r="J169" s="1"/>
      <c r="K169" s="1"/>
    </row>
    <row r="170" spans="8:11" ht="24.95" customHeight="1" x14ac:dyDescent="0.15">
      <c r="H170" s="1"/>
      <c r="I170" s="1"/>
      <c r="J170" s="1"/>
      <c r="K170" s="1"/>
    </row>
    <row r="171" spans="8:11" ht="24.95" customHeight="1" x14ac:dyDescent="0.15">
      <c r="H171" s="1"/>
      <c r="I171" s="1"/>
      <c r="J171" s="1"/>
      <c r="K171" s="1"/>
    </row>
    <row r="172" spans="8:11" ht="24.95" customHeight="1" x14ac:dyDescent="0.15">
      <c r="H172" s="1"/>
      <c r="I172" s="1"/>
      <c r="J172" s="1"/>
      <c r="K172" s="1"/>
    </row>
    <row r="173" spans="8:11" ht="24.95" customHeight="1" x14ac:dyDescent="0.15">
      <c r="H173" s="1"/>
      <c r="I173" s="1"/>
      <c r="J173" s="1"/>
      <c r="K173" s="1"/>
    </row>
    <row r="174" spans="8:11" ht="24.95" customHeight="1" x14ac:dyDescent="0.15">
      <c r="H174" s="1"/>
      <c r="I174" s="1"/>
      <c r="J174" s="1"/>
      <c r="K174" s="1"/>
    </row>
    <row r="175" spans="8:11" ht="24.95" customHeight="1" x14ac:dyDescent="0.15">
      <c r="H175" s="1"/>
      <c r="I175" s="1"/>
      <c r="J175" s="1"/>
      <c r="K175" s="1"/>
    </row>
    <row r="176" spans="8:11" ht="24.95" customHeight="1" x14ac:dyDescent="0.15">
      <c r="H176" s="1"/>
      <c r="I176" s="1"/>
      <c r="J176" s="1"/>
      <c r="K176" s="1"/>
    </row>
    <row r="177" spans="8:11" ht="24.95" customHeight="1" x14ac:dyDescent="0.15">
      <c r="H177" s="1"/>
      <c r="I177" s="1"/>
      <c r="J177" s="1"/>
      <c r="K177" s="1"/>
    </row>
    <row r="178" spans="8:11" ht="24.95" customHeight="1" x14ac:dyDescent="0.15">
      <c r="H178" s="1"/>
      <c r="I178" s="1"/>
      <c r="J178" s="1"/>
      <c r="K178" s="1"/>
    </row>
    <row r="179" spans="8:11" ht="24.95" customHeight="1" x14ac:dyDescent="0.15">
      <c r="H179" s="1"/>
      <c r="I179" s="1"/>
      <c r="J179" s="1"/>
      <c r="K179" s="1"/>
    </row>
    <row r="180" spans="8:11" ht="24.95" customHeight="1" x14ac:dyDescent="0.15">
      <c r="H180" s="1"/>
      <c r="I180" s="1"/>
      <c r="J180" s="1"/>
      <c r="K180" s="1"/>
    </row>
    <row r="181" spans="8:11" ht="24.95" customHeight="1" x14ac:dyDescent="0.15">
      <c r="H181" s="1"/>
      <c r="I181" s="1"/>
      <c r="J181" s="1"/>
      <c r="K181" s="1"/>
    </row>
    <row r="182" spans="8:11" ht="24.95" customHeight="1" x14ac:dyDescent="0.15">
      <c r="H182" s="1"/>
      <c r="I182" s="1"/>
      <c r="J182" s="1"/>
      <c r="K182" s="1"/>
    </row>
    <row r="183" spans="8:11" ht="24.95" customHeight="1" x14ac:dyDescent="0.15">
      <c r="H183" s="1"/>
      <c r="I183" s="1"/>
      <c r="J183" s="1"/>
      <c r="K183" s="1"/>
    </row>
    <row r="184" spans="8:11" ht="24.95" customHeight="1" x14ac:dyDescent="0.15">
      <c r="H184" s="1"/>
      <c r="I184" s="1"/>
      <c r="J184" s="1"/>
      <c r="K184" s="1"/>
    </row>
    <row r="185" spans="8:11" ht="24.95" customHeight="1" x14ac:dyDescent="0.15">
      <c r="H185" s="1"/>
      <c r="I185" s="1"/>
      <c r="J185" s="1"/>
      <c r="K185" s="1"/>
    </row>
    <row r="186" spans="8:11" ht="24.95" customHeight="1" x14ac:dyDescent="0.15">
      <c r="H186" s="1"/>
      <c r="I186" s="1"/>
      <c r="J186" s="1"/>
      <c r="K186" s="1"/>
    </row>
    <row r="187" spans="8:11" ht="24.95" customHeight="1" x14ac:dyDescent="0.15">
      <c r="H187" s="1"/>
      <c r="I187" s="1"/>
      <c r="J187" s="1"/>
      <c r="K187" s="1"/>
    </row>
    <row r="188" spans="8:11" ht="24.95" customHeight="1" x14ac:dyDescent="0.15">
      <c r="H188" s="1"/>
      <c r="I188" s="1"/>
      <c r="J188" s="1"/>
      <c r="K188" s="1"/>
    </row>
    <row r="189" spans="8:11" ht="24.95" customHeight="1" x14ac:dyDescent="0.15">
      <c r="H189" s="1"/>
      <c r="I189" s="1"/>
      <c r="J189" s="1"/>
      <c r="K189" s="1"/>
    </row>
    <row r="190" spans="8:11" ht="24.95" customHeight="1" x14ac:dyDescent="0.15">
      <c r="H190" s="1"/>
      <c r="I190" s="1"/>
      <c r="J190" s="1"/>
      <c r="K190" s="1"/>
    </row>
    <row r="191" spans="8:11" ht="24.95" customHeight="1" x14ac:dyDescent="0.15">
      <c r="H191" s="1"/>
      <c r="I191" s="1"/>
      <c r="J191" s="1"/>
      <c r="K191" s="1"/>
    </row>
    <row r="192" spans="8:11" ht="24.95" customHeight="1" x14ac:dyDescent="0.15">
      <c r="H192" s="1"/>
      <c r="I192" s="1"/>
      <c r="J192" s="1"/>
      <c r="K192" s="1"/>
    </row>
    <row r="193" spans="8:11" ht="24.95" customHeight="1" x14ac:dyDescent="0.15">
      <c r="H193" s="1"/>
      <c r="I193" s="1"/>
      <c r="J193" s="1"/>
      <c r="K193" s="1"/>
    </row>
    <row r="194" spans="8:11" ht="24.95" customHeight="1" x14ac:dyDescent="0.15">
      <c r="H194" s="1"/>
      <c r="I194" s="1"/>
      <c r="J194" s="1"/>
      <c r="K194" s="1"/>
    </row>
    <row r="195" spans="8:11" ht="24.95" customHeight="1" x14ac:dyDescent="0.15">
      <c r="H195" s="1"/>
      <c r="I195" s="1"/>
      <c r="J195" s="1"/>
      <c r="K195" s="1"/>
    </row>
    <row r="196" spans="8:11" ht="24.95" customHeight="1" x14ac:dyDescent="0.15">
      <c r="H196" s="1"/>
      <c r="I196" s="1"/>
      <c r="J196" s="1"/>
      <c r="K196" s="1"/>
    </row>
    <row r="197" spans="8:11" ht="24.95" customHeight="1" x14ac:dyDescent="0.15">
      <c r="H197" s="1"/>
      <c r="I197" s="1"/>
      <c r="J197" s="1"/>
      <c r="K197" s="1"/>
    </row>
    <row r="198" spans="8:11" ht="24.95" customHeight="1" x14ac:dyDescent="0.15">
      <c r="H198" s="1"/>
      <c r="I198" s="1"/>
      <c r="J198" s="1"/>
      <c r="K198" s="1"/>
    </row>
    <row r="199" spans="8:11" ht="24.95" customHeight="1" x14ac:dyDescent="0.15">
      <c r="H199" s="1"/>
      <c r="I199" s="1"/>
      <c r="J199" s="1"/>
      <c r="K199" s="1"/>
    </row>
    <row r="200" spans="8:11" ht="24.95" customHeight="1" x14ac:dyDescent="0.15">
      <c r="H200" s="1"/>
      <c r="I200" s="1"/>
      <c r="J200" s="1"/>
      <c r="K200" s="1"/>
    </row>
    <row r="201" spans="8:11" ht="24.95" customHeight="1" x14ac:dyDescent="0.15">
      <c r="H201" s="1"/>
      <c r="I201" s="1"/>
      <c r="J201" s="1"/>
      <c r="K201" s="1"/>
    </row>
    <row r="202" spans="8:11" ht="24.95" customHeight="1" x14ac:dyDescent="0.15">
      <c r="H202" s="1"/>
      <c r="I202" s="1"/>
      <c r="J202" s="1"/>
      <c r="K202" s="1"/>
    </row>
    <row r="203" spans="8:11" ht="24.95" customHeight="1" x14ac:dyDescent="0.15">
      <c r="H203" s="1"/>
      <c r="I203" s="1"/>
      <c r="J203" s="1"/>
      <c r="K203" s="1"/>
    </row>
    <row r="204" spans="8:11" ht="24.95" customHeight="1" x14ac:dyDescent="0.15">
      <c r="H204" s="1"/>
      <c r="I204" s="1"/>
      <c r="J204" s="1"/>
      <c r="K204" s="1"/>
    </row>
    <row r="205" spans="8:11" ht="24.95" customHeight="1" x14ac:dyDescent="0.15">
      <c r="H205" s="1"/>
      <c r="I205" s="1"/>
      <c r="J205" s="1"/>
      <c r="K205" s="1"/>
    </row>
    <row r="206" spans="8:11" ht="24.95" customHeight="1" x14ac:dyDescent="0.15">
      <c r="H206" s="1"/>
      <c r="I206" s="1"/>
      <c r="J206" s="1"/>
      <c r="K206" s="1"/>
    </row>
    <row r="207" spans="8:11" ht="24.95" customHeight="1" x14ac:dyDescent="0.15">
      <c r="H207" s="1"/>
      <c r="I207" s="1"/>
      <c r="J207" s="1"/>
      <c r="K207" s="1"/>
    </row>
    <row r="208" spans="8:11" ht="24.95" customHeight="1" x14ac:dyDescent="0.15">
      <c r="H208" s="1"/>
      <c r="I208" s="1"/>
      <c r="J208" s="1"/>
      <c r="K208" s="1"/>
    </row>
    <row r="209" spans="8:11" ht="24.95" customHeight="1" x14ac:dyDescent="0.15">
      <c r="H209" s="1"/>
      <c r="I209" s="1"/>
      <c r="J209" s="1"/>
      <c r="K209" s="1"/>
    </row>
    <row r="210" spans="8:11" ht="24.95" customHeight="1" x14ac:dyDescent="0.15">
      <c r="H210" s="1"/>
      <c r="I210" s="1"/>
      <c r="J210" s="1"/>
      <c r="K210" s="1"/>
    </row>
    <row r="211" spans="8:11" ht="24.95" customHeight="1" x14ac:dyDescent="0.15">
      <c r="H211" s="1"/>
      <c r="I211" s="1"/>
      <c r="J211" s="1"/>
      <c r="K211" s="1"/>
    </row>
    <row r="212" spans="8:11" ht="24.95" customHeight="1" x14ac:dyDescent="0.15">
      <c r="H212" s="1"/>
      <c r="I212" s="1"/>
      <c r="J212" s="1"/>
      <c r="K212" s="1"/>
    </row>
    <row r="213" spans="8:11" ht="24.95" customHeight="1" x14ac:dyDescent="0.15">
      <c r="H213" s="1"/>
      <c r="I213" s="1"/>
      <c r="J213" s="1"/>
      <c r="K213" s="1"/>
    </row>
    <row r="214" spans="8:11" ht="24.95" customHeight="1" x14ac:dyDescent="0.15">
      <c r="H214" s="1"/>
      <c r="I214" s="1"/>
      <c r="J214" s="1"/>
      <c r="K214" s="1"/>
    </row>
    <row r="215" spans="8:11" ht="24.95" customHeight="1" x14ac:dyDescent="0.15">
      <c r="H215" s="1"/>
      <c r="I215" s="1"/>
      <c r="J215" s="1"/>
      <c r="K215" s="1"/>
    </row>
    <row r="216" spans="8:11" ht="24.95" customHeight="1" x14ac:dyDescent="0.15">
      <c r="H216" s="1"/>
      <c r="I216" s="1"/>
      <c r="J216" s="1"/>
      <c r="K216" s="1"/>
    </row>
    <row r="217" spans="8:11" ht="24.95" customHeight="1" x14ac:dyDescent="0.15">
      <c r="H217" s="63"/>
      <c r="I217" s="63"/>
      <c r="J217" s="63"/>
      <c r="K217" s="63"/>
    </row>
    <row r="218" spans="8:11" ht="24.95" customHeight="1" x14ac:dyDescent="0.15">
      <c r="H218" s="63"/>
      <c r="I218" s="63"/>
      <c r="J218" s="63"/>
      <c r="K218" s="63"/>
    </row>
    <row r="219" spans="8:11" ht="24.95" customHeight="1" x14ac:dyDescent="0.15">
      <c r="H219" s="63"/>
      <c r="I219" s="63"/>
      <c r="J219" s="63"/>
      <c r="K219" s="63"/>
    </row>
    <row r="220" spans="8:11" ht="24.95" customHeight="1" x14ac:dyDescent="0.15">
      <c r="H220" s="63"/>
      <c r="I220" s="63"/>
      <c r="J220" s="63"/>
      <c r="K220" s="63"/>
    </row>
    <row r="221" spans="8:11" ht="24.95" customHeight="1" x14ac:dyDescent="0.15">
      <c r="H221" s="63"/>
      <c r="I221" s="63"/>
      <c r="J221" s="63"/>
      <c r="K221" s="63"/>
    </row>
    <row r="222" spans="8:11" ht="24.95" customHeight="1" x14ac:dyDescent="0.15">
      <c r="H222" s="63"/>
      <c r="I222" s="63"/>
      <c r="J222" s="63"/>
      <c r="K222" s="63"/>
    </row>
    <row r="223" spans="8:11" ht="24.95" customHeight="1" x14ac:dyDescent="0.15">
      <c r="H223" s="63"/>
      <c r="I223" s="63"/>
      <c r="J223" s="63"/>
      <c r="K223" s="63"/>
    </row>
    <row r="224" spans="8:11" ht="24.95" customHeight="1" x14ac:dyDescent="0.15">
      <c r="H224" s="63"/>
      <c r="I224" s="63"/>
      <c r="J224" s="63"/>
      <c r="K224" s="63"/>
    </row>
    <row r="225" spans="8:11" ht="24.95" customHeight="1" x14ac:dyDescent="0.15">
      <c r="H225" s="63"/>
      <c r="I225" s="63"/>
      <c r="J225" s="63"/>
      <c r="K225" s="63"/>
    </row>
    <row r="226" spans="8:11" ht="24.95" customHeight="1" x14ac:dyDescent="0.15">
      <c r="H226" s="63"/>
      <c r="I226" s="63"/>
      <c r="J226" s="63"/>
      <c r="K226" s="63"/>
    </row>
    <row r="227" spans="8:11" ht="24.95" customHeight="1" x14ac:dyDescent="0.15">
      <c r="H227" s="63"/>
      <c r="I227" s="63"/>
      <c r="J227" s="63"/>
      <c r="K227" s="63"/>
    </row>
    <row r="228" spans="8:11" ht="24.95" customHeight="1" x14ac:dyDescent="0.15">
      <c r="H228" s="63"/>
      <c r="I228" s="63"/>
      <c r="J228" s="63"/>
      <c r="K228" s="63"/>
    </row>
    <row r="229" spans="8:11" ht="24.95" customHeight="1" x14ac:dyDescent="0.15">
      <c r="H229" s="63"/>
      <c r="I229" s="63"/>
      <c r="J229" s="63"/>
      <c r="K229" s="63"/>
    </row>
    <row r="230" spans="8:11" ht="24.95" customHeight="1" x14ac:dyDescent="0.15">
      <c r="H230" s="67"/>
      <c r="I230" s="67"/>
      <c r="J230" s="67"/>
      <c r="K230" s="67"/>
    </row>
    <row r="231" spans="8:11" ht="24.95" customHeight="1" x14ac:dyDescent="0.15">
      <c r="H231" s="67"/>
      <c r="I231" s="67"/>
      <c r="J231" s="67"/>
      <c r="K231" s="67"/>
    </row>
    <row r="232" spans="8:11" ht="24.95" customHeight="1" x14ac:dyDescent="0.15">
      <c r="H232" s="67"/>
      <c r="I232" s="67"/>
      <c r="J232" s="67"/>
      <c r="K232" s="67"/>
    </row>
    <row r="233" spans="8:11" ht="24.95" customHeight="1" x14ac:dyDescent="0.15">
      <c r="H233" s="67"/>
      <c r="I233" s="67"/>
      <c r="J233" s="67"/>
      <c r="K233" s="67"/>
    </row>
    <row r="234" spans="8:11" ht="24.95" customHeight="1" x14ac:dyDescent="0.15">
      <c r="H234" s="67"/>
      <c r="I234" s="67"/>
      <c r="J234" s="67"/>
      <c r="K234" s="67"/>
    </row>
    <row r="235" spans="8:11" ht="24.95" customHeight="1" x14ac:dyDescent="0.15">
      <c r="H235" s="67"/>
      <c r="I235" s="67"/>
      <c r="J235" s="67"/>
      <c r="K235" s="67"/>
    </row>
    <row r="236" spans="8:11" ht="24.95" customHeight="1" x14ac:dyDescent="0.15">
      <c r="H236" s="67"/>
      <c r="I236" s="67"/>
      <c r="J236" s="67"/>
      <c r="K236" s="67"/>
    </row>
    <row r="237" spans="8:11" ht="24.95" customHeight="1" x14ac:dyDescent="0.15">
      <c r="H237" s="67"/>
      <c r="I237" s="67"/>
      <c r="J237" s="67"/>
      <c r="K237" s="67"/>
    </row>
    <row r="238" spans="8:11" ht="24.95" customHeight="1" x14ac:dyDescent="0.15">
      <c r="H238" s="67"/>
      <c r="I238" s="67"/>
      <c r="J238" s="67"/>
      <c r="K238" s="67"/>
    </row>
    <row r="239" spans="8:11" ht="24.95" customHeight="1" x14ac:dyDescent="0.15">
      <c r="H239" s="67"/>
      <c r="I239" s="67"/>
      <c r="J239" s="67"/>
      <c r="K239" s="67"/>
    </row>
    <row r="240" spans="8:11" ht="24.95" customHeight="1" x14ac:dyDescent="0.15">
      <c r="H240" s="67"/>
      <c r="I240" s="67"/>
      <c r="J240" s="67"/>
      <c r="K240" s="67"/>
    </row>
    <row r="241" spans="8:11" ht="24.95" customHeight="1" x14ac:dyDescent="0.15">
      <c r="H241" s="67"/>
      <c r="I241" s="67"/>
      <c r="J241" s="67"/>
      <c r="K241" s="67"/>
    </row>
    <row r="242" spans="8:11" ht="24.95" customHeight="1" x14ac:dyDescent="0.15">
      <c r="H242" s="67"/>
      <c r="I242" s="67"/>
      <c r="J242" s="67"/>
      <c r="K242" s="67"/>
    </row>
    <row r="243" spans="8:11" ht="24.95" customHeight="1" x14ac:dyDescent="0.15">
      <c r="H243" s="67"/>
      <c r="I243" s="67"/>
      <c r="J243" s="67"/>
      <c r="K243" s="67"/>
    </row>
    <row r="244" spans="8:11" ht="24.95" customHeight="1" x14ac:dyDescent="0.15">
      <c r="H244" s="67"/>
      <c r="I244" s="67"/>
      <c r="J244" s="67"/>
      <c r="K244" s="67"/>
    </row>
    <row r="245" spans="8:11" ht="24.95" customHeight="1" x14ac:dyDescent="0.15">
      <c r="H245" s="67"/>
      <c r="I245" s="67"/>
      <c r="J245" s="67"/>
      <c r="K245" s="67"/>
    </row>
    <row r="246" spans="8:11" ht="24.95" customHeight="1" x14ac:dyDescent="0.15">
      <c r="H246" s="67"/>
      <c r="I246" s="67"/>
      <c r="J246" s="67"/>
      <c r="K246" s="67"/>
    </row>
    <row r="247" spans="8:11" ht="24.95" customHeight="1" x14ac:dyDescent="0.15">
      <c r="H247" s="67"/>
      <c r="I247" s="67"/>
      <c r="J247" s="67"/>
      <c r="K247" s="67"/>
    </row>
    <row r="248" spans="8:11" ht="24.95" customHeight="1" x14ac:dyDescent="0.15">
      <c r="H248" s="67"/>
      <c r="I248" s="67"/>
      <c r="J248" s="67"/>
      <c r="K248" s="67"/>
    </row>
    <row r="249" spans="8:11" ht="24.95" customHeight="1" x14ac:dyDescent="0.15">
      <c r="H249" s="67"/>
      <c r="I249" s="67"/>
      <c r="J249" s="67"/>
      <c r="K249" s="67"/>
    </row>
    <row r="250" spans="8:11" ht="24.95" customHeight="1" x14ac:dyDescent="0.15">
      <c r="H250" s="67"/>
      <c r="I250" s="67"/>
      <c r="J250" s="67"/>
      <c r="K250" s="67"/>
    </row>
    <row r="251" spans="8:11" ht="24.95" customHeight="1" x14ac:dyDescent="0.15">
      <c r="H251" s="67"/>
      <c r="I251" s="67"/>
      <c r="J251" s="67"/>
      <c r="K251" s="67"/>
    </row>
    <row r="252" spans="8:11" ht="24.95" customHeight="1" x14ac:dyDescent="0.15">
      <c r="H252" s="67"/>
      <c r="I252" s="67"/>
      <c r="J252" s="67"/>
      <c r="K252" s="67"/>
    </row>
    <row r="253" spans="8:11" ht="24.95" customHeight="1" x14ac:dyDescent="0.15">
      <c r="H253" s="67"/>
      <c r="I253" s="67"/>
      <c r="J253" s="67"/>
      <c r="K253" s="67"/>
    </row>
    <row r="254" spans="8:11" ht="24.95" customHeight="1" x14ac:dyDescent="0.15">
      <c r="H254" s="67"/>
      <c r="I254" s="67"/>
      <c r="J254" s="67"/>
      <c r="K254" s="67"/>
    </row>
    <row r="255" spans="8:11" ht="24.95" customHeight="1" x14ac:dyDescent="0.15">
      <c r="H255" s="67"/>
      <c r="I255" s="67"/>
      <c r="J255" s="67"/>
      <c r="K255" s="67"/>
    </row>
    <row r="256" spans="8:11" ht="24.95" customHeight="1" x14ac:dyDescent="0.15">
      <c r="H256" s="67"/>
      <c r="I256" s="67"/>
      <c r="J256" s="67"/>
      <c r="K256" s="67"/>
    </row>
    <row r="257" spans="8:11" ht="24.95" customHeight="1" x14ac:dyDescent="0.15">
      <c r="H257" s="67"/>
      <c r="I257" s="67"/>
      <c r="J257" s="67"/>
      <c r="K257" s="67"/>
    </row>
    <row r="258" spans="8:11" ht="24.95" customHeight="1" x14ac:dyDescent="0.15">
      <c r="H258" s="67"/>
      <c r="I258" s="67"/>
      <c r="J258" s="67"/>
      <c r="K258" s="67"/>
    </row>
    <row r="259" spans="8:11" ht="24.95" customHeight="1" x14ac:dyDescent="0.15">
      <c r="H259" s="67"/>
      <c r="I259" s="67"/>
      <c r="J259" s="67"/>
      <c r="K259" s="67"/>
    </row>
    <row r="260" spans="8:11" ht="24.95" customHeight="1" x14ac:dyDescent="0.15">
      <c r="H260" s="67"/>
      <c r="I260" s="67"/>
      <c r="J260" s="67"/>
      <c r="K260" s="67"/>
    </row>
    <row r="261" spans="8:11" ht="24.95" customHeight="1" x14ac:dyDescent="0.15">
      <c r="H261" s="67"/>
      <c r="I261" s="67"/>
      <c r="J261" s="67"/>
      <c r="K261" s="67"/>
    </row>
    <row r="262" spans="8:11" ht="24.95" customHeight="1" x14ac:dyDescent="0.15">
      <c r="H262" s="67"/>
      <c r="I262" s="67"/>
      <c r="J262" s="67"/>
      <c r="K262" s="67"/>
    </row>
    <row r="263" spans="8:11" ht="24.95" customHeight="1" x14ac:dyDescent="0.15">
      <c r="H263" s="67"/>
      <c r="I263" s="67"/>
      <c r="J263" s="67"/>
      <c r="K263" s="67"/>
    </row>
    <row r="264" spans="8:11" ht="24.95" customHeight="1" x14ac:dyDescent="0.15">
      <c r="H264" s="67"/>
      <c r="I264" s="67"/>
      <c r="J264" s="67"/>
      <c r="K264" s="67"/>
    </row>
    <row r="265" spans="8:11" ht="24.95" customHeight="1" x14ac:dyDescent="0.15">
      <c r="H265" s="67"/>
      <c r="I265" s="67"/>
      <c r="J265" s="67"/>
      <c r="K265" s="67"/>
    </row>
    <row r="266" spans="8:11" ht="24.95" customHeight="1" x14ac:dyDescent="0.15">
      <c r="H266" s="67"/>
      <c r="I266" s="67"/>
      <c r="J266" s="67"/>
      <c r="K266" s="67"/>
    </row>
    <row r="267" spans="8:11" ht="24.95" customHeight="1" x14ac:dyDescent="0.15">
      <c r="H267" s="67"/>
      <c r="I267" s="67"/>
      <c r="J267" s="67"/>
      <c r="K267" s="67"/>
    </row>
    <row r="268" spans="8:11" ht="24.95" customHeight="1" x14ac:dyDescent="0.15">
      <c r="H268" s="67"/>
      <c r="I268" s="67"/>
      <c r="J268" s="67"/>
      <c r="K268" s="67"/>
    </row>
    <row r="269" spans="8:11" ht="24.95" customHeight="1" x14ac:dyDescent="0.15">
      <c r="H269" s="67"/>
      <c r="I269" s="67"/>
      <c r="J269" s="67"/>
      <c r="K269" s="67"/>
    </row>
    <row r="270" spans="8:11" ht="24.95" customHeight="1" x14ac:dyDescent="0.15">
      <c r="H270" s="67"/>
      <c r="I270" s="67"/>
      <c r="J270" s="67"/>
      <c r="K270" s="67"/>
    </row>
    <row r="271" spans="8:11" ht="24.95" customHeight="1" x14ac:dyDescent="0.15">
      <c r="H271" s="67"/>
      <c r="I271" s="67"/>
      <c r="J271" s="67"/>
      <c r="K271" s="67"/>
    </row>
    <row r="272" spans="8:11" ht="24.95" customHeight="1" x14ac:dyDescent="0.15">
      <c r="H272" s="67"/>
      <c r="I272" s="67"/>
      <c r="J272" s="67"/>
      <c r="K272" s="67"/>
    </row>
    <row r="273" spans="8:11" ht="24.95" customHeight="1" x14ac:dyDescent="0.15">
      <c r="H273" s="63"/>
      <c r="I273" s="63"/>
      <c r="J273" s="63"/>
      <c r="K273" s="63"/>
    </row>
    <row r="274" spans="8:11" ht="24.95" customHeight="1" x14ac:dyDescent="0.15">
      <c r="H274" s="63"/>
      <c r="I274" s="63"/>
      <c r="J274" s="63"/>
      <c r="K274" s="63"/>
    </row>
    <row r="275" spans="8:11" ht="24.95" customHeight="1" x14ac:dyDescent="0.15">
      <c r="H275" s="63"/>
      <c r="I275" s="63"/>
      <c r="J275" s="63"/>
      <c r="K275" s="63"/>
    </row>
    <row r="276" spans="8:11" ht="24.95" customHeight="1" x14ac:dyDescent="0.15">
      <c r="H276" s="63"/>
      <c r="I276" s="63"/>
      <c r="J276" s="63"/>
      <c r="K276" s="63"/>
    </row>
    <row r="277" spans="8:11" ht="24.95" customHeight="1" x14ac:dyDescent="0.15">
      <c r="H277" s="63"/>
      <c r="I277" s="63"/>
      <c r="J277" s="63"/>
      <c r="K277" s="63"/>
    </row>
    <row r="278" spans="8:11" ht="24.95" customHeight="1" x14ac:dyDescent="0.15">
      <c r="H278" s="63"/>
      <c r="I278" s="63"/>
      <c r="J278" s="63"/>
      <c r="K278" s="63"/>
    </row>
    <row r="279" spans="8:11" ht="24.95" customHeight="1" x14ac:dyDescent="0.15">
      <c r="H279" s="63"/>
      <c r="I279" s="63"/>
      <c r="J279" s="63"/>
      <c r="K279" s="63"/>
    </row>
    <row r="280" spans="8:11" ht="24.95" customHeight="1" x14ac:dyDescent="0.15">
      <c r="H280" s="63"/>
      <c r="I280" s="63"/>
      <c r="J280" s="63"/>
      <c r="K280" s="63"/>
    </row>
    <row r="281" spans="8:11" ht="24.95" customHeight="1" x14ac:dyDescent="0.15">
      <c r="H281" s="63"/>
      <c r="I281" s="63"/>
      <c r="J281" s="63"/>
      <c r="K281" s="63"/>
    </row>
    <row r="282" spans="8:11" ht="24.95" customHeight="1" x14ac:dyDescent="0.15">
      <c r="H282" s="63"/>
      <c r="I282" s="63"/>
      <c r="J282" s="63"/>
      <c r="K282" s="63"/>
    </row>
    <row r="283" spans="8:11" ht="24.95" customHeight="1" x14ac:dyDescent="0.15">
      <c r="H283" s="63"/>
      <c r="I283" s="63"/>
      <c r="J283" s="63"/>
      <c r="K283" s="63"/>
    </row>
    <row r="284" spans="8:11" ht="24.95" customHeight="1" x14ac:dyDescent="0.15">
      <c r="H284" s="63"/>
      <c r="I284" s="63"/>
      <c r="J284" s="63"/>
      <c r="K284" s="63"/>
    </row>
    <row r="285" spans="8:11" ht="24.95" customHeight="1" x14ac:dyDescent="0.15">
      <c r="H285" s="63"/>
      <c r="I285" s="63"/>
      <c r="J285" s="63"/>
      <c r="K285" s="63"/>
    </row>
    <row r="286" spans="8:11" ht="24.95" customHeight="1" x14ac:dyDescent="0.15">
      <c r="H286" s="63"/>
      <c r="I286" s="63"/>
      <c r="J286" s="63"/>
      <c r="K286" s="63"/>
    </row>
    <row r="287" spans="8:11" ht="24.95" customHeight="1" x14ac:dyDescent="0.15">
      <c r="H287" s="63"/>
      <c r="I287" s="63"/>
      <c r="J287" s="63"/>
      <c r="K287" s="63"/>
    </row>
    <row r="288" spans="8:11" ht="24.95" customHeight="1" x14ac:dyDescent="0.15">
      <c r="H288" s="63"/>
      <c r="I288" s="63"/>
      <c r="J288" s="63"/>
      <c r="K288" s="63"/>
    </row>
    <row r="289" spans="8:11" ht="24.95" customHeight="1" x14ac:dyDescent="0.15">
      <c r="H289" s="63"/>
      <c r="I289" s="63"/>
      <c r="J289" s="63"/>
      <c r="K289" s="63"/>
    </row>
    <row r="290" spans="8:11" ht="24.95" customHeight="1" x14ac:dyDescent="0.15">
      <c r="H290" s="63"/>
      <c r="I290" s="63"/>
      <c r="J290" s="63"/>
      <c r="K290" s="63"/>
    </row>
    <row r="291" spans="8:11" ht="24.95" customHeight="1" x14ac:dyDescent="0.15">
      <c r="H291" s="63"/>
      <c r="I291" s="63"/>
      <c r="J291" s="63"/>
      <c r="K291" s="63"/>
    </row>
    <row r="292" spans="8:11" ht="24.95" customHeight="1" x14ac:dyDescent="0.15">
      <c r="H292" s="63"/>
      <c r="I292" s="63"/>
      <c r="J292" s="63"/>
      <c r="K292" s="63"/>
    </row>
    <row r="293" spans="8:11" ht="24.95" customHeight="1" x14ac:dyDescent="0.15">
      <c r="H293" s="63"/>
      <c r="I293" s="63"/>
      <c r="J293" s="63"/>
      <c r="K293" s="63"/>
    </row>
    <row r="294" spans="8:11" ht="24.95" customHeight="1" x14ac:dyDescent="0.15">
      <c r="H294" s="63"/>
      <c r="I294" s="63"/>
      <c r="J294" s="63"/>
      <c r="K294" s="63"/>
    </row>
    <row r="295" spans="8:11" ht="24.95" customHeight="1" x14ac:dyDescent="0.15">
      <c r="H295" s="63"/>
      <c r="I295" s="63"/>
      <c r="J295" s="63"/>
      <c r="K295" s="63"/>
    </row>
    <row r="296" spans="8:11" ht="24.95" customHeight="1" x14ac:dyDescent="0.15">
      <c r="H296" s="63"/>
      <c r="I296" s="63"/>
      <c r="J296" s="63"/>
      <c r="K296" s="63"/>
    </row>
    <row r="297" spans="8:11" ht="24.95" customHeight="1" x14ac:dyDescent="0.15">
      <c r="H297" s="63"/>
      <c r="I297" s="63"/>
      <c r="J297" s="63"/>
      <c r="K297" s="63"/>
    </row>
    <row r="298" spans="8:11" ht="24.95" customHeight="1" x14ac:dyDescent="0.15">
      <c r="H298" s="63"/>
      <c r="I298" s="63"/>
      <c r="J298" s="63"/>
      <c r="K298" s="63"/>
    </row>
    <row r="299" spans="8:11" ht="24.95" customHeight="1" x14ac:dyDescent="0.15">
      <c r="H299" s="63"/>
      <c r="I299" s="63"/>
      <c r="J299" s="63"/>
      <c r="K299" s="63"/>
    </row>
    <row r="300" spans="8:11" ht="24.95" customHeight="1" x14ac:dyDescent="0.15">
      <c r="H300" s="63"/>
      <c r="I300" s="63"/>
      <c r="J300" s="63"/>
      <c r="K300" s="63"/>
    </row>
    <row r="301" spans="8:11" ht="24.95" customHeight="1" x14ac:dyDescent="0.15">
      <c r="H301" s="63"/>
      <c r="I301" s="63"/>
      <c r="J301" s="63"/>
      <c r="K301" s="63"/>
    </row>
    <row r="302" spans="8:11" ht="24.95" customHeight="1" x14ac:dyDescent="0.15">
      <c r="H302" s="63"/>
      <c r="I302" s="63"/>
      <c r="J302" s="63"/>
      <c r="K302" s="63"/>
    </row>
    <row r="303" spans="8:11" ht="24.95" customHeight="1" x14ac:dyDescent="0.15">
      <c r="H303" s="63"/>
      <c r="I303" s="63"/>
      <c r="J303" s="63"/>
      <c r="K303" s="63"/>
    </row>
    <row r="304" spans="8:11" ht="24.95" customHeight="1" x14ac:dyDescent="0.15">
      <c r="H304" s="63"/>
      <c r="I304" s="63"/>
      <c r="J304" s="63"/>
      <c r="K304" s="63"/>
    </row>
    <row r="305" spans="8:11" ht="24.95" customHeight="1" x14ac:dyDescent="0.15">
      <c r="H305" s="63"/>
      <c r="I305" s="63"/>
      <c r="J305" s="63"/>
      <c r="K305" s="63"/>
    </row>
    <row r="306" spans="8:11" ht="24.95" customHeight="1" x14ac:dyDescent="0.15">
      <c r="H306" s="63"/>
      <c r="I306" s="63"/>
      <c r="J306" s="63"/>
      <c r="K306" s="63"/>
    </row>
    <row r="307" spans="8:11" ht="24.95" customHeight="1" x14ac:dyDescent="0.15">
      <c r="H307" s="63"/>
      <c r="I307" s="63"/>
      <c r="J307" s="63"/>
      <c r="K307" s="63"/>
    </row>
    <row r="308" spans="8:11" ht="24.95" customHeight="1" x14ac:dyDescent="0.15">
      <c r="H308" s="63"/>
      <c r="I308" s="63"/>
      <c r="J308" s="63"/>
      <c r="K308" s="63"/>
    </row>
    <row r="309" spans="8:11" ht="24.95" customHeight="1" x14ac:dyDescent="0.15">
      <c r="H309" s="63"/>
      <c r="I309" s="63"/>
      <c r="J309" s="63"/>
      <c r="K309" s="63"/>
    </row>
    <row r="310" spans="8:11" ht="24.95" customHeight="1" x14ac:dyDescent="0.15">
      <c r="H310" s="63"/>
      <c r="I310" s="63"/>
      <c r="J310" s="63"/>
      <c r="K310" s="63"/>
    </row>
    <row r="311" spans="8:11" ht="24.95" customHeight="1" x14ac:dyDescent="0.15">
      <c r="H311" s="63"/>
      <c r="I311" s="63"/>
      <c r="J311" s="63"/>
      <c r="K311" s="63"/>
    </row>
    <row r="312" spans="8:11" ht="24.95" customHeight="1" x14ac:dyDescent="0.15">
      <c r="H312" s="63"/>
      <c r="I312" s="63"/>
      <c r="J312" s="63"/>
      <c r="K312" s="63"/>
    </row>
    <row r="313" spans="8:11" ht="24.95" customHeight="1" x14ac:dyDescent="0.15">
      <c r="H313" s="63"/>
      <c r="I313" s="63"/>
      <c r="J313" s="63"/>
      <c r="K313" s="63"/>
    </row>
    <row r="314" spans="8:11" ht="24.95" customHeight="1" x14ac:dyDescent="0.15">
      <c r="H314" s="63"/>
      <c r="I314" s="63"/>
      <c r="J314" s="63"/>
      <c r="K314" s="63"/>
    </row>
    <row r="315" spans="8:11" ht="24.95" customHeight="1" x14ac:dyDescent="0.15">
      <c r="H315" s="63"/>
      <c r="I315" s="63"/>
      <c r="J315" s="63"/>
      <c r="K315" s="63"/>
    </row>
    <row r="316" spans="8:11" ht="24.95" customHeight="1" x14ac:dyDescent="0.15">
      <c r="H316" s="63"/>
      <c r="I316" s="63"/>
      <c r="J316" s="63"/>
      <c r="K316" s="63"/>
    </row>
    <row r="317" spans="8:11" ht="24.95" customHeight="1" x14ac:dyDescent="0.15">
      <c r="H317" s="63"/>
      <c r="I317" s="63"/>
      <c r="J317" s="63"/>
      <c r="K317" s="63"/>
    </row>
    <row r="318" spans="8:11" ht="24.95" customHeight="1" x14ac:dyDescent="0.15">
      <c r="H318" s="63"/>
      <c r="I318" s="63"/>
      <c r="J318" s="63"/>
      <c r="K318" s="63"/>
    </row>
    <row r="319" spans="8:11" ht="24.95" customHeight="1" x14ac:dyDescent="0.15">
      <c r="H319" s="63"/>
      <c r="I319" s="63"/>
      <c r="J319" s="63"/>
      <c r="K319" s="63"/>
    </row>
    <row r="320" spans="8:11" ht="24.95" customHeight="1" x14ac:dyDescent="0.15">
      <c r="H320" s="63"/>
      <c r="I320" s="63"/>
      <c r="J320" s="63"/>
      <c r="K320" s="63"/>
    </row>
    <row r="321" spans="8:11" ht="24.95" customHeight="1" x14ac:dyDescent="0.15">
      <c r="H321" s="63"/>
      <c r="I321" s="63"/>
      <c r="J321" s="63"/>
      <c r="K321" s="63"/>
    </row>
    <row r="322" spans="8:11" ht="24.95" customHeight="1" x14ac:dyDescent="0.15">
      <c r="H322" s="63"/>
      <c r="I322" s="63"/>
      <c r="J322" s="63"/>
      <c r="K322" s="63"/>
    </row>
    <row r="323" spans="8:11" ht="24.95" customHeight="1" x14ac:dyDescent="0.15">
      <c r="H323" s="63"/>
      <c r="I323" s="63"/>
      <c r="J323" s="63"/>
      <c r="K323" s="63"/>
    </row>
    <row r="324" spans="8:11" ht="24.95" customHeight="1" x14ac:dyDescent="0.15">
      <c r="H324" s="63"/>
      <c r="I324" s="63"/>
      <c r="J324" s="63"/>
      <c r="K324" s="63"/>
    </row>
    <row r="325" spans="8:11" ht="24.95" customHeight="1" x14ac:dyDescent="0.15">
      <c r="H325" s="63"/>
      <c r="I325" s="63"/>
      <c r="J325" s="63"/>
      <c r="K325" s="63"/>
    </row>
    <row r="326" spans="8:11" ht="24.95" customHeight="1" x14ac:dyDescent="0.15">
      <c r="H326" s="63"/>
      <c r="I326" s="63"/>
      <c r="J326" s="63"/>
      <c r="K326" s="63"/>
    </row>
    <row r="327" spans="8:11" ht="24.95" customHeight="1" x14ac:dyDescent="0.15">
      <c r="H327" s="63"/>
      <c r="I327" s="63"/>
      <c r="J327" s="63"/>
      <c r="K327" s="63"/>
    </row>
    <row r="328" spans="8:11" ht="24.95" customHeight="1" x14ac:dyDescent="0.15">
      <c r="H328" s="63"/>
      <c r="I328" s="63"/>
      <c r="J328" s="63"/>
      <c r="K328" s="63"/>
    </row>
    <row r="329" spans="8:11" ht="24.95" customHeight="1" x14ac:dyDescent="0.15">
      <c r="H329" s="63"/>
      <c r="I329" s="63"/>
      <c r="J329" s="63"/>
      <c r="K329" s="63"/>
    </row>
    <row r="330" spans="8:11" ht="24.95" customHeight="1" x14ac:dyDescent="0.15">
      <c r="H330" s="63"/>
      <c r="I330" s="63"/>
      <c r="J330" s="63"/>
      <c r="K330" s="63"/>
    </row>
    <row r="331" spans="8:11" ht="24.95" customHeight="1" x14ac:dyDescent="0.15">
      <c r="H331" s="63"/>
      <c r="I331" s="63"/>
      <c r="J331" s="63"/>
      <c r="K331" s="63"/>
    </row>
    <row r="332" spans="8:11" ht="24.95" customHeight="1" x14ac:dyDescent="0.15">
      <c r="H332" s="63"/>
      <c r="I332" s="63"/>
      <c r="J332" s="63"/>
      <c r="K332" s="63"/>
    </row>
    <row r="333" spans="8:11" ht="24.95" customHeight="1" x14ac:dyDescent="0.15">
      <c r="H333" s="63"/>
      <c r="I333" s="63"/>
      <c r="J333" s="63"/>
      <c r="K333" s="63"/>
    </row>
    <row r="334" spans="8:11" ht="24.95" customHeight="1" x14ac:dyDescent="0.15">
      <c r="H334" s="63"/>
      <c r="I334" s="63"/>
      <c r="J334" s="63"/>
      <c r="K334" s="63"/>
    </row>
    <row r="335" spans="8:11" ht="24.95" customHeight="1" x14ac:dyDescent="0.15">
      <c r="H335" s="63"/>
      <c r="I335" s="63"/>
      <c r="J335" s="63"/>
      <c r="K335" s="63"/>
    </row>
    <row r="336" spans="8:11" ht="24.95" customHeight="1" x14ac:dyDescent="0.15">
      <c r="H336" s="63"/>
      <c r="I336" s="63"/>
      <c r="J336" s="63"/>
      <c r="K336" s="63"/>
    </row>
    <row r="337" spans="8:11" ht="24.95" customHeight="1" x14ac:dyDescent="0.15">
      <c r="H337" s="63"/>
      <c r="I337" s="63"/>
      <c r="J337" s="63"/>
      <c r="K337" s="63"/>
    </row>
    <row r="338" spans="8:11" ht="24.95" customHeight="1" x14ac:dyDescent="0.15">
      <c r="H338" s="63"/>
      <c r="I338" s="63"/>
      <c r="J338" s="63"/>
      <c r="K338" s="63"/>
    </row>
    <row r="339" spans="8:11" ht="24.95" customHeight="1" x14ac:dyDescent="0.15">
      <c r="H339" s="63"/>
      <c r="I339" s="63"/>
      <c r="J339" s="63"/>
      <c r="K339" s="63"/>
    </row>
    <row r="340" spans="8:11" ht="24.95" customHeight="1" x14ac:dyDescent="0.15">
      <c r="H340" s="63"/>
      <c r="I340" s="63"/>
      <c r="J340" s="63"/>
      <c r="K340" s="63"/>
    </row>
    <row r="341" spans="8:11" ht="24.95" customHeight="1" x14ac:dyDescent="0.15">
      <c r="H341" s="63"/>
      <c r="I341" s="63"/>
      <c r="J341" s="63"/>
      <c r="K341" s="63"/>
    </row>
    <row r="342" spans="8:11" ht="24.95" customHeight="1" x14ac:dyDescent="0.15">
      <c r="H342" s="63"/>
      <c r="I342" s="63"/>
      <c r="J342" s="63"/>
      <c r="K342" s="63"/>
    </row>
    <row r="343" spans="8:11" ht="24.95" customHeight="1" x14ac:dyDescent="0.15">
      <c r="H343" s="63"/>
      <c r="I343" s="63"/>
      <c r="J343" s="63"/>
      <c r="K343" s="63"/>
    </row>
    <row r="344" spans="8:11" ht="24.95" customHeight="1" x14ac:dyDescent="0.15">
      <c r="H344" s="63"/>
      <c r="I344" s="63"/>
      <c r="J344" s="63"/>
      <c r="K344" s="63"/>
    </row>
    <row r="345" spans="8:11" ht="24.95" customHeight="1" x14ac:dyDescent="0.15">
      <c r="H345" s="63"/>
      <c r="I345" s="63"/>
      <c r="J345" s="63"/>
      <c r="K345" s="63"/>
    </row>
    <row r="346" spans="8:11" ht="24.95" customHeight="1" x14ac:dyDescent="0.15">
      <c r="H346" s="63"/>
      <c r="I346" s="63"/>
      <c r="J346" s="63"/>
      <c r="K346" s="63"/>
    </row>
    <row r="347" spans="8:11" ht="24.95" customHeight="1" x14ac:dyDescent="0.15">
      <c r="H347" s="63"/>
      <c r="I347" s="63"/>
      <c r="J347" s="63"/>
      <c r="K347" s="63"/>
    </row>
    <row r="348" spans="8:11" ht="24.95" customHeight="1" x14ac:dyDescent="0.15">
      <c r="H348" s="63"/>
      <c r="I348" s="63"/>
      <c r="J348" s="63"/>
      <c r="K348" s="63"/>
    </row>
    <row r="349" spans="8:11" ht="24.95" customHeight="1" x14ac:dyDescent="0.15">
      <c r="H349" s="63"/>
      <c r="I349" s="63"/>
      <c r="J349" s="63"/>
      <c r="K349" s="63"/>
    </row>
    <row r="350" spans="8:11" ht="24.95" customHeight="1" x14ac:dyDescent="0.15">
      <c r="H350" s="63"/>
      <c r="I350" s="63"/>
      <c r="J350" s="63"/>
      <c r="K350" s="63"/>
    </row>
    <row r="351" spans="8:11" ht="24.95" customHeight="1" x14ac:dyDescent="0.15">
      <c r="H351" s="63"/>
      <c r="I351" s="63"/>
      <c r="J351" s="63"/>
      <c r="K351" s="63"/>
    </row>
    <row r="352" spans="8:11" ht="24.95" customHeight="1" x14ac:dyDescent="0.15">
      <c r="H352" s="63"/>
      <c r="I352" s="63"/>
      <c r="J352" s="63"/>
      <c r="K352" s="63"/>
    </row>
    <row r="353" spans="8:11" ht="24.95" customHeight="1" x14ac:dyDescent="0.15">
      <c r="H353" s="63"/>
      <c r="I353" s="63"/>
      <c r="J353" s="63"/>
      <c r="K353" s="63"/>
    </row>
    <row r="354" spans="8:11" ht="24.95" customHeight="1" x14ac:dyDescent="0.15">
      <c r="H354" s="63"/>
      <c r="I354" s="63"/>
      <c r="J354" s="63"/>
      <c r="K354" s="63"/>
    </row>
    <row r="355" spans="8:11" ht="24.95" customHeight="1" x14ac:dyDescent="0.15">
      <c r="H355" s="63"/>
      <c r="I355" s="63"/>
      <c r="J355" s="63"/>
      <c r="K355" s="63"/>
    </row>
    <row r="356" spans="8:11" ht="24.95" customHeight="1" x14ac:dyDescent="0.15">
      <c r="H356" s="63"/>
      <c r="I356" s="63"/>
      <c r="J356" s="63"/>
      <c r="K356" s="63"/>
    </row>
    <row r="357" spans="8:11" ht="24.95" customHeight="1" x14ac:dyDescent="0.15">
      <c r="H357" s="63"/>
      <c r="I357" s="63"/>
      <c r="J357" s="63"/>
      <c r="K357" s="63"/>
    </row>
    <row r="358" spans="8:11" ht="24.95" customHeight="1" x14ac:dyDescent="0.15">
      <c r="H358" s="63"/>
      <c r="I358" s="63"/>
      <c r="J358" s="63"/>
      <c r="K358" s="63"/>
    </row>
    <row r="359" spans="8:11" ht="24.95" customHeight="1" x14ac:dyDescent="0.15">
      <c r="H359" s="63"/>
      <c r="I359" s="63"/>
      <c r="J359" s="63"/>
      <c r="K359" s="63"/>
    </row>
    <row r="360" spans="8:11" ht="24.95" customHeight="1" x14ac:dyDescent="0.15">
      <c r="H360" s="63"/>
      <c r="I360" s="63"/>
      <c r="J360" s="63"/>
      <c r="K360" s="63"/>
    </row>
    <row r="361" spans="8:11" ht="24.95" customHeight="1" x14ac:dyDescent="0.15">
      <c r="H361" s="63"/>
      <c r="I361" s="63"/>
      <c r="J361" s="63"/>
      <c r="K361" s="63"/>
    </row>
    <row r="362" spans="8:11" ht="24.95" customHeight="1" x14ac:dyDescent="0.15">
      <c r="H362" s="63"/>
      <c r="I362" s="63"/>
      <c r="J362" s="63"/>
      <c r="K362" s="63"/>
    </row>
    <row r="363" spans="8:11" ht="24.95" customHeight="1" x14ac:dyDescent="0.15">
      <c r="H363" s="63"/>
      <c r="I363" s="63"/>
      <c r="J363" s="63"/>
      <c r="K363" s="63"/>
    </row>
    <row r="364" spans="8:11" ht="24.95" customHeight="1" x14ac:dyDescent="0.15">
      <c r="H364" s="63"/>
      <c r="I364" s="63"/>
      <c r="J364" s="63"/>
      <c r="K364" s="63"/>
    </row>
    <row r="365" spans="8:11" ht="24.95" customHeight="1" x14ac:dyDescent="0.15">
      <c r="H365" s="63"/>
      <c r="I365" s="63"/>
      <c r="J365" s="63"/>
      <c r="K365" s="63"/>
    </row>
    <row r="366" spans="8:11" ht="24.95" customHeight="1" x14ac:dyDescent="0.15">
      <c r="H366" s="63"/>
      <c r="I366" s="63"/>
      <c r="J366" s="63"/>
      <c r="K366" s="63"/>
    </row>
    <row r="367" spans="8:11" ht="24.95" customHeight="1" x14ac:dyDescent="0.15"/>
    <row r="368" spans="8:11" ht="24.95" customHeight="1" x14ac:dyDescent="0.15"/>
    <row r="369" spans="11:11" ht="24.95" customHeight="1" x14ac:dyDescent="0.15"/>
    <row r="370" spans="11:11" ht="24.95" customHeight="1" x14ac:dyDescent="0.15"/>
    <row r="371" spans="11:11" ht="24.95" customHeight="1" x14ac:dyDescent="0.15"/>
    <row r="372" spans="11:11" ht="24.95" customHeight="1" x14ac:dyDescent="0.15"/>
    <row r="373" spans="11:11" ht="24.95" customHeight="1" x14ac:dyDescent="0.15"/>
    <row r="374" spans="11:11" ht="24.95" customHeight="1" x14ac:dyDescent="0.15"/>
    <row r="375" spans="11:11" ht="24.95" customHeight="1" x14ac:dyDescent="0.15"/>
    <row r="376" spans="11:11" ht="24.95" customHeight="1" x14ac:dyDescent="0.15"/>
    <row r="377" spans="11:11" ht="24.95" customHeight="1" x14ac:dyDescent="0.15"/>
    <row r="378" spans="11:11" ht="24.95" customHeight="1" x14ac:dyDescent="0.15"/>
    <row r="379" spans="11:11" ht="24.95" customHeight="1" x14ac:dyDescent="0.15"/>
    <row r="380" spans="11:11" ht="24.95" customHeight="1" x14ac:dyDescent="0.15">
      <c r="K380" s="68"/>
    </row>
    <row r="381" spans="11:11" ht="24.95" customHeight="1" x14ac:dyDescent="0.15">
      <c r="K381" s="68"/>
    </row>
    <row r="382" spans="11:11" ht="24.95" customHeight="1" x14ac:dyDescent="0.15">
      <c r="K382" s="68"/>
    </row>
    <row r="383" spans="11:11" ht="24.95" customHeight="1" x14ac:dyDescent="0.15">
      <c r="K383" s="68"/>
    </row>
    <row r="384" spans="11:11" ht="24.95" customHeight="1" x14ac:dyDescent="0.15">
      <c r="K384" s="68"/>
    </row>
    <row r="385" spans="11:11" ht="24.95" customHeight="1" x14ac:dyDescent="0.15">
      <c r="K385" s="68"/>
    </row>
    <row r="386" spans="11:11" ht="24.95" customHeight="1" x14ac:dyDescent="0.15">
      <c r="K386" s="68"/>
    </row>
    <row r="387" spans="11:11" ht="24.95" customHeight="1" x14ac:dyDescent="0.15">
      <c r="K387" s="68"/>
    </row>
    <row r="388" spans="11:11" ht="24.95" customHeight="1" x14ac:dyDescent="0.15">
      <c r="K388" s="68"/>
    </row>
    <row r="389" spans="11:11" ht="24.95" customHeight="1" x14ac:dyDescent="0.15">
      <c r="K389" s="68"/>
    </row>
    <row r="390" spans="11:11" ht="24.95" customHeight="1" x14ac:dyDescent="0.15">
      <c r="K390" s="68"/>
    </row>
    <row r="391" spans="11:11" ht="24.95" customHeight="1" x14ac:dyDescent="0.15">
      <c r="K391" s="68"/>
    </row>
    <row r="392" spans="11:11" ht="24.95" customHeight="1" x14ac:dyDescent="0.15">
      <c r="K392" s="68"/>
    </row>
    <row r="393" spans="11:11" ht="24.95" customHeight="1" x14ac:dyDescent="0.15">
      <c r="K393" s="68"/>
    </row>
    <row r="394" spans="11:11" ht="24.95" customHeight="1" x14ac:dyDescent="0.15">
      <c r="K394" s="68"/>
    </row>
    <row r="395" spans="11:11" ht="24.95" customHeight="1" x14ac:dyDescent="0.15">
      <c r="K395" s="68"/>
    </row>
    <row r="396" spans="11:11" ht="24.95" customHeight="1" x14ac:dyDescent="0.15">
      <c r="K396" s="68"/>
    </row>
    <row r="397" spans="11:11" ht="24.95" customHeight="1" x14ac:dyDescent="0.15">
      <c r="K397" s="68"/>
    </row>
    <row r="398" spans="11:11" ht="24.95" customHeight="1" x14ac:dyDescent="0.15">
      <c r="K398" s="68"/>
    </row>
    <row r="399" spans="11:11" ht="24.95" customHeight="1" x14ac:dyDescent="0.15">
      <c r="K399" s="68"/>
    </row>
    <row r="400" spans="11:11" ht="24.95" customHeight="1" x14ac:dyDescent="0.15">
      <c r="K400" s="68"/>
    </row>
    <row r="401" spans="11:11" ht="24.95" customHeight="1" x14ac:dyDescent="0.15">
      <c r="K401" s="68"/>
    </row>
    <row r="402" spans="11:11" ht="24.95" customHeight="1" x14ac:dyDescent="0.15">
      <c r="K402" s="68"/>
    </row>
    <row r="403" spans="11:11" ht="24.95" customHeight="1" x14ac:dyDescent="0.15">
      <c r="K403" s="68"/>
    </row>
    <row r="404" spans="11:11" ht="24.95" customHeight="1" x14ac:dyDescent="0.15">
      <c r="K404" s="68"/>
    </row>
    <row r="405" spans="11:11" ht="24.95" customHeight="1" x14ac:dyDescent="0.15">
      <c r="K405" s="68"/>
    </row>
    <row r="406" spans="11:11" ht="24.95" customHeight="1" x14ac:dyDescent="0.15">
      <c r="K406" s="68"/>
    </row>
    <row r="407" spans="11:11" ht="24.95" customHeight="1" x14ac:dyDescent="0.15">
      <c r="K407" s="68"/>
    </row>
    <row r="408" spans="11:11" ht="24.95" customHeight="1" x14ac:dyDescent="0.15">
      <c r="K408" s="68"/>
    </row>
    <row r="409" spans="11:11" ht="24.95" customHeight="1" x14ac:dyDescent="0.15">
      <c r="K409" s="68"/>
    </row>
    <row r="410" spans="11:11" ht="24.95" customHeight="1" x14ac:dyDescent="0.15">
      <c r="K410" s="68"/>
    </row>
    <row r="411" spans="11:11" ht="24.95" customHeight="1" x14ac:dyDescent="0.15">
      <c r="K411" s="68"/>
    </row>
    <row r="412" spans="11:11" ht="24.95" customHeight="1" x14ac:dyDescent="0.15">
      <c r="K412" s="68"/>
    </row>
    <row r="413" spans="11:11" ht="24.95" customHeight="1" x14ac:dyDescent="0.15">
      <c r="K413" s="68"/>
    </row>
    <row r="414" spans="11:11" ht="24.95" customHeight="1" x14ac:dyDescent="0.15">
      <c r="K414" s="68"/>
    </row>
    <row r="415" spans="11:11" ht="24.95" customHeight="1" x14ac:dyDescent="0.15">
      <c r="K415" s="68"/>
    </row>
    <row r="416" spans="11:11" ht="24.95" customHeight="1" x14ac:dyDescent="0.15">
      <c r="K416" s="68"/>
    </row>
    <row r="417" spans="11:11" ht="24.95" customHeight="1" x14ac:dyDescent="0.15">
      <c r="K417" s="68"/>
    </row>
    <row r="418" spans="11:11" ht="24.95" customHeight="1" x14ac:dyDescent="0.15">
      <c r="K418" s="68"/>
    </row>
    <row r="419" spans="11:11" ht="24.95" customHeight="1" x14ac:dyDescent="0.15">
      <c r="K419" s="68"/>
    </row>
    <row r="420" spans="11:11" ht="24.95" customHeight="1" x14ac:dyDescent="0.15">
      <c r="K420" s="68"/>
    </row>
    <row r="421" spans="11:11" ht="24.95" customHeight="1" x14ac:dyDescent="0.15">
      <c r="K421" s="68"/>
    </row>
    <row r="422" spans="11:11" ht="24.95" customHeight="1" x14ac:dyDescent="0.15">
      <c r="K422" s="68"/>
    </row>
    <row r="423" spans="11:11" ht="24.95" customHeight="1" x14ac:dyDescent="0.15">
      <c r="K423" s="68"/>
    </row>
    <row r="424" spans="11:11" ht="24.95" customHeight="1" x14ac:dyDescent="0.15">
      <c r="K424" s="68"/>
    </row>
    <row r="425" spans="11:11" ht="24.95" customHeight="1" x14ac:dyDescent="0.15">
      <c r="K425" s="68"/>
    </row>
    <row r="426" spans="11:11" ht="24.95" customHeight="1" x14ac:dyDescent="0.15">
      <c r="K426" s="68"/>
    </row>
    <row r="427" spans="11:11" ht="24.95" customHeight="1" x14ac:dyDescent="0.15">
      <c r="K427" s="68"/>
    </row>
    <row r="428" spans="11:11" ht="24.95" customHeight="1" x14ac:dyDescent="0.15">
      <c r="K428" s="68"/>
    </row>
    <row r="429" spans="11:11" ht="24.95" customHeight="1" x14ac:dyDescent="0.15">
      <c r="K429" s="68"/>
    </row>
    <row r="430" spans="11:11" ht="24.95" customHeight="1" x14ac:dyDescent="0.15">
      <c r="K430" s="68"/>
    </row>
    <row r="431" spans="11:11" ht="24.95" customHeight="1" x14ac:dyDescent="0.15">
      <c r="K431" s="68"/>
    </row>
    <row r="432" spans="11:11" ht="24.95" customHeight="1" x14ac:dyDescent="0.15">
      <c r="K432" s="68"/>
    </row>
    <row r="433" spans="11:11" ht="24.95" customHeight="1" x14ac:dyDescent="0.15">
      <c r="K433" s="68"/>
    </row>
    <row r="434" spans="11:11" ht="24.95" customHeight="1" x14ac:dyDescent="0.15">
      <c r="K434" s="68"/>
    </row>
    <row r="435" spans="11:11" ht="24.95" customHeight="1" x14ac:dyDescent="0.15">
      <c r="K435" s="68"/>
    </row>
    <row r="436" spans="11:11" ht="24.95" customHeight="1" x14ac:dyDescent="0.15">
      <c r="K436" s="68"/>
    </row>
    <row r="437" spans="11:11" ht="24.95" customHeight="1" x14ac:dyDescent="0.15">
      <c r="K437" s="68"/>
    </row>
    <row r="438" spans="11:11" ht="24.95" customHeight="1" x14ac:dyDescent="0.15">
      <c r="K438" s="68"/>
    </row>
    <row r="439" spans="11:11" ht="24.95" customHeight="1" x14ac:dyDescent="0.15">
      <c r="K439" s="68"/>
    </row>
    <row r="440" spans="11:11" ht="24.95" customHeight="1" x14ac:dyDescent="0.15">
      <c r="K440" s="68"/>
    </row>
    <row r="441" spans="11:11" ht="24.95" customHeight="1" x14ac:dyDescent="0.15">
      <c r="K441" s="68"/>
    </row>
    <row r="442" spans="11:11" ht="24.95" customHeight="1" x14ac:dyDescent="0.15">
      <c r="K442" s="68"/>
    </row>
    <row r="443" spans="11:11" ht="24.95" customHeight="1" x14ac:dyDescent="0.15">
      <c r="K443" s="68"/>
    </row>
    <row r="444" spans="11:11" ht="24.95" customHeight="1" x14ac:dyDescent="0.15">
      <c r="K444" s="68"/>
    </row>
    <row r="445" spans="11:11" ht="24.95" customHeight="1" x14ac:dyDescent="0.15">
      <c r="K445" s="68"/>
    </row>
    <row r="446" spans="11:11" ht="24.95" customHeight="1" x14ac:dyDescent="0.15">
      <c r="K446" s="68"/>
    </row>
    <row r="447" spans="11:11" ht="24.95" customHeight="1" x14ac:dyDescent="0.15">
      <c r="K447" s="68"/>
    </row>
    <row r="448" spans="11:11" ht="24.95" customHeight="1" x14ac:dyDescent="0.15">
      <c r="K448" s="68"/>
    </row>
    <row r="449" spans="11:11" ht="24.95" customHeight="1" x14ac:dyDescent="0.15">
      <c r="K449" s="68"/>
    </row>
    <row r="450" spans="11:11" ht="24.95" customHeight="1" x14ac:dyDescent="0.15">
      <c r="K450" s="68"/>
    </row>
    <row r="451" spans="11:11" ht="24.95" customHeight="1" x14ac:dyDescent="0.15">
      <c r="K451" s="68"/>
    </row>
    <row r="452" spans="11:11" ht="24.95" customHeight="1" x14ac:dyDescent="0.15">
      <c r="K452" s="68"/>
    </row>
    <row r="453" spans="11:11" ht="24.95" customHeight="1" x14ac:dyDescent="0.15">
      <c r="K453" s="68"/>
    </row>
    <row r="454" spans="11:11" ht="24.95" customHeight="1" x14ac:dyDescent="0.15">
      <c r="K454" s="68"/>
    </row>
    <row r="455" spans="11:11" ht="24.95" customHeight="1" x14ac:dyDescent="0.15">
      <c r="K455" s="68"/>
    </row>
    <row r="456" spans="11:11" ht="24.95" customHeight="1" x14ac:dyDescent="0.15">
      <c r="K456" s="68"/>
    </row>
    <row r="457" spans="11:11" ht="24.95" customHeight="1" x14ac:dyDescent="0.15">
      <c r="K457" s="68"/>
    </row>
    <row r="458" spans="11:11" ht="24.95" customHeight="1" x14ac:dyDescent="0.15">
      <c r="K458" s="68"/>
    </row>
    <row r="459" spans="11:11" ht="24.95" customHeight="1" x14ac:dyDescent="0.15">
      <c r="K459" s="68"/>
    </row>
    <row r="460" spans="11:11" ht="24.95" customHeight="1" x14ac:dyDescent="0.15">
      <c r="K460" s="68"/>
    </row>
    <row r="461" spans="11:11" ht="24.95" customHeight="1" x14ac:dyDescent="0.15">
      <c r="K461" s="68"/>
    </row>
    <row r="462" spans="11:11" ht="24.95" customHeight="1" x14ac:dyDescent="0.15">
      <c r="K462" s="68"/>
    </row>
    <row r="463" spans="11:11" ht="24.95" customHeight="1" x14ac:dyDescent="0.15">
      <c r="K463" s="68"/>
    </row>
    <row r="464" spans="11:11" ht="24.95" customHeight="1" x14ac:dyDescent="0.15">
      <c r="K464" s="68"/>
    </row>
    <row r="465" spans="11:11" ht="24.95" customHeight="1" x14ac:dyDescent="0.15">
      <c r="K465" s="68"/>
    </row>
    <row r="466" spans="11:11" ht="24.95" customHeight="1" x14ac:dyDescent="0.15">
      <c r="K466" s="68"/>
    </row>
    <row r="467" spans="11:11" ht="24.95" customHeight="1" x14ac:dyDescent="0.15">
      <c r="K467" s="68"/>
    </row>
    <row r="468" spans="11:11" ht="24.95" customHeight="1" x14ac:dyDescent="0.15">
      <c r="K468" s="68"/>
    </row>
    <row r="469" spans="11:11" ht="24.95" customHeight="1" x14ac:dyDescent="0.15">
      <c r="K469" s="68"/>
    </row>
    <row r="470" spans="11:11" ht="24.95" customHeight="1" x14ac:dyDescent="0.15">
      <c r="K470" s="68"/>
    </row>
    <row r="471" spans="11:11" ht="24.95" customHeight="1" x14ac:dyDescent="0.15">
      <c r="K471" s="68"/>
    </row>
    <row r="472" spans="11:11" ht="24.95" customHeight="1" x14ac:dyDescent="0.15">
      <c r="K472" s="68"/>
    </row>
    <row r="473" spans="11:11" ht="24.95" customHeight="1" x14ac:dyDescent="0.15">
      <c r="K473" s="68"/>
    </row>
    <row r="474" spans="11:11" ht="24.95" customHeight="1" x14ac:dyDescent="0.15">
      <c r="K474" s="68"/>
    </row>
    <row r="475" spans="11:11" ht="24.95" customHeight="1" x14ac:dyDescent="0.15">
      <c r="K475" s="68"/>
    </row>
    <row r="476" spans="11:11" ht="24.95" customHeight="1" x14ac:dyDescent="0.15">
      <c r="K476" s="68"/>
    </row>
    <row r="477" spans="11:11" ht="24.95" customHeight="1" x14ac:dyDescent="0.15">
      <c r="K477" s="68"/>
    </row>
    <row r="478" spans="11:11" ht="24.95" customHeight="1" x14ac:dyDescent="0.15">
      <c r="K478" s="68"/>
    </row>
    <row r="479" spans="11:11" ht="24.95" customHeight="1" x14ac:dyDescent="0.15">
      <c r="K479" s="68"/>
    </row>
    <row r="480" spans="11:11" ht="24.95" customHeight="1" x14ac:dyDescent="0.15">
      <c r="K480" s="68"/>
    </row>
    <row r="481" spans="11:11" ht="24.95" customHeight="1" x14ac:dyDescent="0.15">
      <c r="K481" s="68"/>
    </row>
    <row r="482" spans="11:11" ht="24.95" customHeight="1" x14ac:dyDescent="0.15">
      <c r="K482" s="68"/>
    </row>
    <row r="483" spans="11:11" ht="24.95" customHeight="1" x14ac:dyDescent="0.15">
      <c r="K483" s="68"/>
    </row>
    <row r="484" spans="11:11" ht="24.95" customHeight="1" x14ac:dyDescent="0.15">
      <c r="K484" s="68"/>
    </row>
    <row r="485" spans="11:11" ht="24.95" customHeight="1" x14ac:dyDescent="0.15">
      <c r="K485" s="68"/>
    </row>
    <row r="486" spans="11:11" ht="24.95" customHeight="1" x14ac:dyDescent="0.15">
      <c r="K486" s="68"/>
    </row>
    <row r="487" spans="11:11" ht="24.95" customHeight="1" x14ac:dyDescent="0.15">
      <c r="K487" s="68"/>
    </row>
    <row r="488" spans="11:11" ht="24.95" customHeight="1" x14ac:dyDescent="0.15">
      <c r="K488" s="68"/>
    </row>
    <row r="489" spans="11:11" ht="24.95" customHeight="1" x14ac:dyDescent="0.15">
      <c r="K489" s="68"/>
    </row>
    <row r="490" spans="11:11" ht="24.95" customHeight="1" x14ac:dyDescent="0.15">
      <c r="K490" s="68"/>
    </row>
    <row r="491" spans="11:11" ht="24.95" customHeight="1" x14ac:dyDescent="0.15">
      <c r="K491" s="68"/>
    </row>
    <row r="492" spans="11:11" ht="24.95" customHeight="1" x14ac:dyDescent="0.15">
      <c r="K492" s="68"/>
    </row>
    <row r="493" spans="11:11" ht="24.95" customHeight="1" x14ac:dyDescent="0.15">
      <c r="K493" s="68"/>
    </row>
    <row r="494" spans="11:11" ht="24.95" customHeight="1" x14ac:dyDescent="0.15">
      <c r="K494" s="68"/>
    </row>
    <row r="495" spans="11:11" ht="24.95" customHeight="1" x14ac:dyDescent="0.15">
      <c r="K495" s="68"/>
    </row>
    <row r="496" spans="11:11" ht="24.95" customHeight="1" x14ac:dyDescent="0.15">
      <c r="K496" s="68"/>
    </row>
    <row r="497" spans="11:11" ht="24.95" customHeight="1" x14ac:dyDescent="0.15">
      <c r="K497" s="68"/>
    </row>
    <row r="498" spans="11:11" ht="24.95" customHeight="1" x14ac:dyDescent="0.15">
      <c r="K498" s="68"/>
    </row>
    <row r="499" spans="11:11" ht="24.95" customHeight="1" x14ac:dyDescent="0.15">
      <c r="K499" s="68"/>
    </row>
    <row r="500" spans="11:11" ht="24.95" customHeight="1" x14ac:dyDescent="0.15">
      <c r="K500" s="68"/>
    </row>
    <row r="501" spans="11:11" ht="24.95" customHeight="1" x14ac:dyDescent="0.15">
      <c r="K501" s="68"/>
    </row>
    <row r="502" spans="11:11" ht="24.95" customHeight="1" x14ac:dyDescent="0.15">
      <c r="K502" s="68"/>
    </row>
    <row r="503" spans="11:11" ht="24.95" customHeight="1" x14ac:dyDescent="0.15">
      <c r="K503" s="68"/>
    </row>
    <row r="504" spans="11:11" ht="24.95" customHeight="1" x14ac:dyDescent="0.15">
      <c r="K504" s="68"/>
    </row>
    <row r="505" spans="11:11" ht="24.95" customHeight="1" x14ac:dyDescent="0.15">
      <c r="K505" s="68"/>
    </row>
    <row r="506" spans="11:11" ht="24.95" customHeight="1" x14ac:dyDescent="0.15">
      <c r="K506" s="68"/>
    </row>
    <row r="507" spans="11:11" ht="24.95" customHeight="1" x14ac:dyDescent="0.15">
      <c r="K507" s="68"/>
    </row>
    <row r="508" spans="11:11" ht="24.95" customHeight="1" x14ac:dyDescent="0.15">
      <c r="K508" s="68"/>
    </row>
    <row r="509" spans="11:11" ht="24.95" customHeight="1" x14ac:dyDescent="0.15">
      <c r="K509" s="68"/>
    </row>
    <row r="510" spans="11:11" ht="24.95" customHeight="1" x14ac:dyDescent="0.15">
      <c r="K510" s="68"/>
    </row>
    <row r="511" spans="11:11" ht="24.95" customHeight="1" x14ac:dyDescent="0.15">
      <c r="K511" s="68"/>
    </row>
    <row r="512" spans="11:11" ht="24.95" customHeight="1" x14ac:dyDescent="0.15">
      <c r="K512" s="68"/>
    </row>
    <row r="513" spans="11:11" ht="24.95" customHeight="1" x14ac:dyDescent="0.15">
      <c r="K513" s="68"/>
    </row>
    <row r="514" spans="11:11" ht="24.95" customHeight="1" x14ac:dyDescent="0.15">
      <c r="K514" s="68"/>
    </row>
    <row r="515" spans="11:11" ht="24.95" customHeight="1" x14ac:dyDescent="0.15">
      <c r="K515" s="68"/>
    </row>
    <row r="516" spans="11:11" ht="24.95" customHeight="1" x14ac:dyDescent="0.15">
      <c r="K516" s="68"/>
    </row>
    <row r="517" spans="11:11" ht="24.95" customHeight="1" x14ac:dyDescent="0.15">
      <c r="K517" s="68"/>
    </row>
    <row r="518" spans="11:11" ht="24.95" customHeight="1" x14ac:dyDescent="0.15">
      <c r="K518" s="68"/>
    </row>
    <row r="519" spans="11:11" ht="24.95" customHeight="1" x14ac:dyDescent="0.15">
      <c r="K519" s="68"/>
    </row>
    <row r="520" spans="11:11" ht="24.95" customHeight="1" x14ac:dyDescent="0.15">
      <c r="K520" s="68"/>
    </row>
    <row r="521" spans="11:11" ht="24.95" customHeight="1" x14ac:dyDescent="0.15">
      <c r="K521" s="68"/>
    </row>
    <row r="522" spans="11:11" ht="24.95" customHeight="1" x14ac:dyDescent="0.15">
      <c r="K522" s="68"/>
    </row>
    <row r="523" spans="11:11" ht="24.95" customHeight="1" x14ac:dyDescent="0.15">
      <c r="K523" s="68"/>
    </row>
    <row r="524" spans="11:11" ht="24.95" customHeight="1" x14ac:dyDescent="0.15">
      <c r="K524" s="68"/>
    </row>
    <row r="525" spans="11:11" ht="24.95" customHeight="1" x14ac:dyDescent="0.15">
      <c r="K525" s="68"/>
    </row>
    <row r="526" spans="11:11" ht="24.95" customHeight="1" x14ac:dyDescent="0.15">
      <c r="K526" s="68"/>
    </row>
    <row r="527" spans="11:11" ht="24.95" customHeight="1" x14ac:dyDescent="0.15">
      <c r="K527" s="68"/>
    </row>
    <row r="528" spans="11:11" ht="24.95" customHeight="1" x14ac:dyDescent="0.15">
      <c r="K528" s="68"/>
    </row>
    <row r="529" spans="11:11" ht="24.95" customHeight="1" x14ac:dyDescent="0.15">
      <c r="K529" s="68"/>
    </row>
    <row r="530" spans="11:11" ht="24.95" customHeight="1" x14ac:dyDescent="0.15">
      <c r="K530" s="68"/>
    </row>
    <row r="531" spans="11:11" ht="24.95" customHeight="1" x14ac:dyDescent="0.15">
      <c r="K531" s="68"/>
    </row>
    <row r="532" spans="11:11" ht="24.95" customHeight="1" x14ac:dyDescent="0.15">
      <c r="K532" s="68"/>
    </row>
    <row r="533" spans="11:11" ht="24.95" customHeight="1" x14ac:dyDescent="0.15">
      <c r="K533" s="68"/>
    </row>
    <row r="534" spans="11:11" ht="24.95" customHeight="1" x14ac:dyDescent="0.15">
      <c r="K534" s="68"/>
    </row>
    <row r="535" spans="11:11" ht="24.95" customHeight="1" x14ac:dyDescent="0.15">
      <c r="K535" s="68"/>
    </row>
    <row r="536" spans="11:11" ht="24.95" customHeight="1" x14ac:dyDescent="0.15">
      <c r="K536" s="68"/>
    </row>
    <row r="537" spans="11:11" ht="24.95" customHeight="1" x14ac:dyDescent="0.15">
      <c r="K537" s="68"/>
    </row>
    <row r="538" spans="11:11" ht="24.95" customHeight="1" x14ac:dyDescent="0.15">
      <c r="K538" s="68"/>
    </row>
    <row r="539" spans="11:11" ht="24.95" customHeight="1" x14ac:dyDescent="0.15">
      <c r="K539" s="68"/>
    </row>
    <row r="540" spans="11:11" ht="24.95" customHeight="1" x14ac:dyDescent="0.15">
      <c r="K540" s="68"/>
    </row>
    <row r="541" spans="11:11" ht="24.95" customHeight="1" x14ac:dyDescent="0.15">
      <c r="K541" s="68"/>
    </row>
    <row r="542" spans="11:11" ht="24.95" customHeight="1" x14ac:dyDescent="0.15">
      <c r="K542" s="68"/>
    </row>
    <row r="543" spans="11:11" ht="24.95" customHeight="1" x14ac:dyDescent="0.15">
      <c r="K543" s="68"/>
    </row>
    <row r="544" spans="11:11" ht="24.95" customHeight="1" x14ac:dyDescent="0.15">
      <c r="K544" s="68"/>
    </row>
    <row r="545" spans="11:11" ht="24.95" customHeight="1" x14ac:dyDescent="0.15">
      <c r="K545" s="68"/>
    </row>
    <row r="546" spans="11:11" ht="24.95" customHeight="1" x14ac:dyDescent="0.15">
      <c r="K546" s="68"/>
    </row>
    <row r="547" spans="11:11" ht="24.95" customHeight="1" x14ac:dyDescent="0.15">
      <c r="K547" s="68"/>
    </row>
    <row r="548" spans="11:11" ht="24.95" customHeight="1" x14ac:dyDescent="0.15">
      <c r="K548" s="68"/>
    </row>
    <row r="549" spans="11:11" ht="24.95" customHeight="1" x14ac:dyDescent="0.15">
      <c r="K549" s="68"/>
    </row>
    <row r="550" spans="11:11" ht="24.95" customHeight="1" x14ac:dyDescent="0.15">
      <c r="K550" s="68"/>
    </row>
    <row r="551" spans="11:11" ht="24.95" customHeight="1" x14ac:dyDescent="0.15">
      <c r="K551" s="68"/>
    </row>
    <row r="552" spans="11:11" ht="24.95" customHeight="1" x14ac:dyDescent="0.15">
      <c r="K552" s="68"/>
    </row>
    <row r="553" spans="11:11" ht="24.95" customHeight="1" x14ac:dyDescent="0.15">
      <c r="K553" s="68"/>
    </row>
    <row r="554" spans="11:11" ht="24.95" customHeight="1" x14ac:dyDescent="0.15">
      <c r="K554" s="68"/>
    </row>
    <row r="555" spans="11:11" ht="24.95" customHeight="1" x14ac:dyDescent="0.15">
      <c r="K555" s="68"/>
    </row>
    <row r="556" spans="11:11" ht="24.95" customHeight="1" x14ac:dyDescent="0.15">
      <c r="K556" s="68"/>
    </row>
    <row r="557" spans="11:11" ht="24.95" customHeight="1" x14ac:dyDescent="0.15">
      <c r="K557" s="68"/>
    </row>
    <row r="558" spans="11:11" ht="24.95" customHeight="1" x14ac:dyDescent="0.15">
      <c r="K558" s="68"/>
    </row>
    <row r="559" spans="11:11" ht="24.95" customHeight="1" x14ac:dyDescent="0.15">
      <c r="K559" s="68"/>
    </row>
    <row r="560" spans="11:11" ht="24.95" customHeight="1" x14ac:dyDescent="0.15">
      <c r="K560" s="68"/>
    </row>
    <row r="561" spans="11:11" ht="24.95" customHeight="1" x14ac:dyDescent="0.15">
      <c r="K561" s="68"/>
    </row>
    <row r="562" spans="11:11" ht="24.95" customHeight="1" x14ac:dyDescent="0.15">
      <c r="K562" s="68"/>
    </row>
    <row r="563" spans="11:11" ht="24.95" customHeight="1" x14ac:dyDescent="0.15">
      <c r="K563" s="68"/>
    </row>
    <row r="564" spans="11:11" ht="24.95" customHeight="1" x14ac:dyDescent="0.15">
      <c r="K564" s="68"/>
    </row>
    <row r="565" spans="11:11" ht="24.95" customHeight="1" x14ac:dyDescent="0.15">
      <c r="K565" s="68"/>
    </row>
    <row r="566" spans="11:11" ht="24.95" customHeight="1" x14ac:dyDescent="0.15">
      <c r="K566" s="68"/>
    </row>
    <row r="567" spans="11:11" ht="24.95" customHeight="1" x14ac:dyDescent="0.15">
      <c r="K567" s="68"/>
    </row>
    <row r="568" spans="11:11" ht="24.95" customHeight="1" x14ac:dyDescent="0.15">
      <c r="K568" s="68"/>
    </row>
    <row r="569" spans="11:11" ht="24.95" customHeight="1" x14ac:dyDescent="0.15">
      <c r="K569" s="68"/>
    </row>
    <row r="570" spans="11:11" ht="24.95" customHeight="1" x14ac:dyDescent="0.15">
      <c r="K570" s="68"/>
    </row>
    <row r="571" spans="11:11" ht="24.95" customHeight="1" x14ac:dyDescent="0.15">
      <c r="K571" s="68"/>
    </row>
    <row r="572" spans="11:11" ht="24.95" customHeight="1" x14ac:dyDescent="0.15">
      <c r="K572" s="68"/>
    </row>
    <row r="573" spans="11:11" ht="24.95" customHeight="1" x14ac:dyDescent="0.15">
      <c r="K573" s="68"/>
    </row>
    <row r="574" spans="11:11" ht="24.95" customHeight="1" x14ac:dyDescent="0.15">
      <c r="K574" s="68"/>
    </row>
    <row r="575" spans="11:11" ht="24.95" customHeight="1" x14ac:dyDescent="0.15">
      <c r="K575" s="68"/>
    </row>
    <row r="576" spans="11:11" ht="24.95" customHeight="1" x14ac:dyDescent="0.15">
      <c r="K576" s="68"/>
    </row>
    <row r="577" spans="11:11" ht="24.95" customHeight="1" x14ac:dyDescent="0.15">
      <c r="K577" s="68"/>
    </row>
    <row r="578" spans="11:11" ht="24.95" customHeight="1" x14ac:dyDescent="0.15">
      <c r="K578" s="68"/>
    </row>
    <row r="579" spans="11:11" ht="24.95" customHeight="1" x14ac:dyDescent="0.15">
      <c r="K579" s="68"/>
    </row>
    <row r="580" spans="11:11" ht="24.95" customHeight="1" x14ac:dyDescent="0.15">
      <c r="K580" s="68"/>
    </row>
    <row r="581" spans="11:11" ht="24.95" customHeight="1" x14ac:dyDescent="0.15">
      <c r="K581" s="68"/>
    </row>
    <row r="582" spans="11:11" ht="24.95" customHeight="1" x14ac:dyDescent="0.15">
      <c r="K582" s="68"/>
    </row>
    <row r="583" spans="11:11" ht="24.95" customHeight="1" x14ac:dyDescent="0.15">
      <c r="K583" s="68"/>
    </row>
    <row r="584" spans="11:11" ht="24.95" customHeight="1" x14ac:dyDescent="0.15">
      <c r="K584" s="68"/>
    </row>
    <row r="585" spans="11:11" ht="24.95" customHeight="1" x14ac:dyDescent="0.15">
      <c r="K585" s="68"/>
    </row>
    <row r="586" spans="11:11" ht="24.95" customHeight="1" x14ac:dyDescent="0.15">
      <c r="K586" s="68"/>
    </row>
    <row r="587" spans="11:11" ht="24.95" customHeight="1" x14ac:dyDescent="0.15">
      <c r="K587" s="68"/>
    </row>
    <row r="588" spans="11:11" ht="24.95" customHeight="1" x14ac:dyDescent="0.15">
      <c r="K588" s="68"/>
    </row>
    <row r="589" spans="11:11" ht="24.95" customHeight="1" x14ac:dyDescent="0.15">
      <c r="K589" s="68"/>
    </row>
    <row r="590" spans="11:11" ht="24.95" customHeight="1" x14ac:dyDescent="0.15">
      <c r="K590" s="68"/>
    </row>
    <row r="591" spans="11:11" ht="24.95" customHeight="1" x14ac:dyDescent="0.15">
      <c r="K591" s="68"/>
    </row>
    <row r="592" spans="11:11" ht="24.95" customHeight="1" x14ac:dyDescent="0.15">
      <c r="K592" s="68"/>
    </row>
    <row r="593" spans="11:11" ht="24.95" customHeight="1" x14ac:dyDescent="0.15">
      <c r="K593" s="68"/>
    </row>
    <row r="594" spans="11:11" ht="24.95" customHeight="1" x14ac:dyDescent="0.15">
      <c r="K594" s="68"/>
    </row>
    <row r="595" spans="11:11" ht="24.95" customHeight="1" x14ac:dyDescent="0.15">
      <c r="K595" s="68"/>
    </row>
    <row r="596" spans="11:11" ht="24.95" customHeight="1" x14ac:dyDescent="0.15">
      <c r="K596" s="68"/>
    </row>
    <row r="597" spans="11:11" ht="24.95" customHeight="1" x14ac:dyDescent="0.15">
      <c r="K597" s="68"/>
    </row>
    <row r="598" spans="11:11" ht="24.95" customHeight="1" x14ac:dyDescent="0.15">
      <c r="K598" s="68"/>
    </row>
    <row r="599" spans="11:11" ht="24.95" customHeight="1" x14ac:dyDescent="0.15">
      <c r="K599" s="68"/>
    </row>
    <row r="600" spans="11:11" ht="24.95" customHeight="1" x14ac:dyDescent="0.15">
      <c r="K600" s="68"/>
    </row>
    <row r="601" spans="11:11" ht="24.95" customHeight="1" x14ac:dyDescent="0.15">
      <c r="K601" s="68"/>
    </row>
    <row r="602" spans="11:11" ht="24.95" customHeight="1" x14ac:dyDescent="0.15">
      <c r="K602" s="68"/>
    </row>
    <row r="603" spans="11:11" ht="24.95" customHeight="1" x14ac:dyDescent="0.15">
      <c r="K603" s="68"/>
    </row>
    <row r="604" spans="11:11" ht="24.95" customHeight="1" x14ac:dyDescent="0.15">
      <c r="K604" s="68"/>
    </row>
    <row r="605" spans="11:11" ht="24.95" customHeight="1" x14ac:dyDescent="0.15">
      <c r="K605" s="68"/>
    </row>
    <row r="606" spans="11:11" ht="24.95" customHeight="1" x14ac:dyDescent="0.15">
      <c r="K606" s="68"/>
    </row>
    <row r="607" spans="11:11" ht="24.95" customHeight="1" x14ac:dyDescent="0.15">
      <c r="K607" s="68"/>
    </row>
    <row r="608" spans="11:11" ht="24.95" customHeight="1" x14ac:dyDescent="0.15">
      <c r="K608" s="68"/>
    </row>
    <row r="609" spans="11:11" ht="24.95" customHeight="1" x14ac:dyDescent="0.15">
      <c r="K609" s="68"/>
    </row>
    <row r="610" spans="11:11" ht="24.95" customHeight="1" x14ac:dyDescent="0.15">
      <c r="K610" s="68"/>
    </row>
    <row r="611" spans="11:11" ht="24.95" customHeight="1" x14ac:dyDescent="0.15">
      <c r="K611" s="68"/>
    </row>
    <row r="612" spans="11:11" ht="24.95" customHeight="1" x14ac:dyDescent="0.15">
      <c r="K612" s="68"/>
    </row>
    <row r="613" spans="11:11" ht="24.95" customHeight="1" x14ac:dyDescent="0.15">
      <c r="K613" s="68"/>
    </row>
    <row r="614" spans="11:11" ht="24.95" customHeight="1" x14ac:dyDescent="0.15">
      <c r="K614" s="68"/>
    </row>
    <row r="615" spans="11:11" ht="24.95" customHeight="1" x14ac:dyDescent="0.15">
      <c r="K615" s="68"/>
    </row>
    <row r="616" spans="11:11" ht="24.95" customHeight="1" x14ac:dyDescent="0.15">
      <c r="K616" s="68"/>
    </row>
    <row r="617" spans="11:11" ht="24.95" customHeight="1" x14ac:dyDescent="0.15">
      <c r="K617" s="68"/>
    </row>
    <row r="618" spans="11:11" ht="24.95" customHeight="1" x14ac:dyDescent="0.15">
      <c r="K618" s="68"/>
    </row>
    <row r="619" spans="11:11" ht="24.95" customHeight="1" x14ac:dyDescent="0.15">
      <c r="K619" s="68"/>
    </row>
    <row r="620" spans="11:11" ht="24.95" customHeight="1" x14ac:dyDescent="0.15">
      <c r="K620" s="68"/>
    </row>
    <row r="621" spans="11:11" ht="24.95" customHeight="1" x14ac:dyDescent="0.15">
      <c r="K621" s="68"/>
    </row>
    <row r="622" spans="11:11" ht="24.95" customHeight="1" x14ac:dyDescent="0.15">
      <c r="K622" s="68"/>
    </row>
    <row r="623" spans="11:11" ht="24.95" customHeight="1" x14ac:dyDescent="0.15">
      <c r="K623" s="68"/>
    </row>
    <row r="624" spans="11:11" ht="24.95" customHeight="1" x14ac:dyDescent="0.15">
      <c r="K624" s="68"/>
    </row>
    <row r="625" spans="11:11" ht="24.95" customHeight="1" x14ac:dyDescent="0.15">
      <c r="K625" s="68"/>
    </row>
    <row r="626" spans="11:11" ht="24.95" customHeight="1" x14ac:dyDescent="0.15">
      <c r="K626" s="68"/>
    </row>
    <row r="627" spans="11:11" ht="24.95" customHeight="1" x14ac:dyDescent="0.15">
      <c r="K627" s="68"/>
    </row>
    <row r="628" spans="11:11" ht="24.95" customHeight="1" x14ac:dyDescent="0.15">
      <c r="K628" s="68"/>
    </row>
    <row r="629" spans="11:11" ht="24.95" customHeight="1" x14ac:dyDescent="0.15">
      <c r="K629" s="68"/>
    </row>
    <row r="630" spans="11:11" ht="24.95" customHeight="1" x14ac:dyDescent="0.15">
      <c r="K630" s="68"/>
    </row>
    <row r="631" spans="11:11" ht="24.95" customHeight="1" x14ac:dyDescent="0.15">
      <c r="K631" s="68"/>
    </row>
    <row r="632" spans="11:11" ht="24.95" customHeight="1" x14ac:dyDescent="0.15">
      <c r="K632" s="68"/>
    </row>
    <row r="633" spans="11:11" ht="24.95" customHeight="1" x14ac:dyDescent="0.15">
      <c r="K633" s="68"/>
    </row>
    <row r="634" spans="11:11" ht="24.95" customHeight="1" x14ac:dyDescent="0.15">
      <c r="K634" s="68"/>
    </row>
    <row r="635" spans="11:11" ht="24.95" customHeight="1" x14ac:dyDescent="0.15">
      <c r="K635" s="68"/>
    </row>
    <row r="636" spans="11:11" ht="24.95" customHeight="1" x14ac:dyDescent="0.15">
      <c r="K636" s="68"/>
    </row>
    <row r="637" spans="11:11" ht="24.95" customHeight="1" x14ac:dyDescent="0.15">
      <c r="K637" s="68"/>
    </row>
    <row r="638" spans="11:11" ht="24.95" customHeight="1" x14ac:dyDescent="0.15">
      <c r="K638" s="68"/>
    </row>
    <row r="639" spans="11:11" ht="24.95" customHeight="1" x14ac:dyDescent="0.15">
      <c r="K639" s="68"/>
    </row>
    <row r="640" spans="11:11" ht="24.95" customHeight="1" x14ac:dyDescent="0.15">
      <c r="K640" s="68"/>
    </row>
    <row r="641" spans="11:11" ht="24.95" customHeight="1" x14ac:dyDescent="0.15">
      <c r="K641" s="68"/>
    </row>
    <row r="642" spans="11:11" ht="24.95" customHeight="1" x14ac:dyDescent="0.15">
      <c r="K642" s="68"/>
    </row>
    <row r="643" spans="11:11" ht="24.95" customHeight="1" x14ac:dyDescent="0.15">
      <c r="K643" s="68"/>
    </row>
    <row r="644" spans="11:11" ht="24.95" customHeight="1" x14ac:dyDescent="0.15">
      <c r="K644" s="68"/>
    </row>
    <row r="645" spans="11:11" ht="24.95" customHeight="1" x14ac:dyDescent="0.15">
      <c r="K645" s="68"/>
    </row>
    <row r="646" spans="11:11" ht="24.95" customHeight="1" x14ac:dyDescent="0.15">
      <c r="K646" s="68"/>
    </row>
    <row r="647" spans="11:11" ht="24.95" customHeight="1" x14ac:dyDescent="0.15">
      <c r="K647" s="68"/>
    </row>
    <row r="648" spans="11:11" ht="24.95" customHeight="1" x14ac:dyDescent="0.15">
      <c r="K648" s="68"/>
    </row>
    <row r="649" spans="11:11" ht="24.95" customHeight="1" x14ac:dyDescent="0.15">
      <c r="K649" s="68"/>
    </row>
    <row r="650" spans="11:11" ht="24.95" customHeight="1" x14ac:dyDescent="0.15">
      <c r="K650" s="68"/>
    </row>
    <row r="651" spans="11:11" ht="24.95" customHeight="1" x14ac:dyDescent="0.15">
      <c r="K651" s="68"/>
    </row>
    <row r="652" spans="11:11" ht="24.95" customHeight="1" x14ac:dyDescent="0.15">
      <c r="K652" s="68"/>
    </row>
    <row r="653" spans="11:11" ht="24.95" customHeight="1" x14ac:dyDescent="0.15">
      <c r="K653" s="68"/>
    </row>
    <row r="654" spans="11:11" ht="24.95" customHeight="1" x14ac:dyDescent="0.15">
      <c r="K654" s="68"/>
    </row>
    <row r="655" spans="11:11" ht="24.95" customHeight="1" x14ac:dyDescent="0.15">
      <c r="K655" s="68"/>
    </row>
    <row r="656" spans="11:11" ht="24.95" customHeight="1" x14ac:dyDescent="0.15">
      <c r="K656" s="68"/>
    </row>
    <row r="657" spans="11:11" ht="24.95" customHeight="1" x14ac:dyDescent="0.15">
      <c r="K657" s="68"/>
    </row>
    <row r="658" spans="11:11" ht="24.95" customHeight="1" x14ac:dyDescent="0.15">
      <c r="K658" s="68"/>
    </row>
    <row r="659" spans="11:11" ht="24.95" customHeight="1" x14ac:dyDescent="0.15">
      <c r="K659" s="68"/>
    </row>
    <row r="660" spans="11:11" ht="24.95" customHeight="1" x14ac:dyDescent="0.15">
      <c r="K660" s="68"/>
    </row>
    <row r="661" spans="11:11" ht="24.95" customHeight="1" x14ac:dyDescent="0.15">
      <c r="K661" s="68"/>
    </row>
    <row r="662" spans="11:11" ht="24.95" customHeight="1" x14ac:dyDescent="0.15">
      <c r="K662" s="68"/>
    </row>
    <row r="663" spans="11:11" ht="24.95" customHeight="1" x14ac:dyDescent="0.15">
      <c r="K663" s="68"/>
    </row>
    <row r="664" spans="11:11" ht="24.95" customHeight="1" x14ac:dyDescent="0.15">
      <c r="K664" s="68"/>
    </row>
    <row r="665" spans="11:11" ht="24.95" customHeight="1" x14ac:dyDescent="0.15">
      <c r="K665" s="68"/>
    </row>
    <row r="666" spans="11:11" ht="24.95" customHeight="1" x14ac:dyDescent="0.15">
      <c r="K666" s="68"/>
    </row>
    <row r="667" spans="11:11" ht="24.95" customHeight="1" x14ac:dyDescent="0.15">
      <c r="K667" s="68"/>
    </row>
    <row r="668" spans="11:11" ht="24.95" customHeight="1" x14ac:dyDescent="0.15">
      <c r="K668" s="68"/>
    </row>
    <row r="669" spans="11:11" ht="24.95" customHeight="1" x14ac:dyDescent="0.15">
      <c r="K669" s="68"/>
    </row>
    <row r="670" spans="11:11" ht="24.95" customHeight="1" x14ac:dyDescent="0.15">
      <c r="K670" s="68"/>
    </row>
    <row r="671" spans="11:11" ht="24.95" customHeight="1" x14ac:dyDescent="0.15">
      <c r="K671" s="68"/>
    </row>
    <row r="672" spans="11:11" ht="24.95" customHeight="1" x14ac:dyDescent="0.15">
      <c r="K672" s="68"/>
    </row>
    <row r="673" spans="11:11" ht="24.95" customHeight="1" x14ac:dyDescent="0.15">
      <c r="K673" s="68"/>
    </row>
    <row r="674" spans="11:11" ht="24.95" customHeight="1" x14ac:dyDescent="0.15">
      <c r="K674" s="68"/>
    </row>
    <row r="675" spans="11:11" ht="24.95" customHeight="1" x14ac:dyDescent="0.15">
      <c r="K675" s="68"/>
    </row>
    <row r="676" spans="11:11" ht="24.95" customHeight="1" x14ac:dyDescent="0.15">
      <c r="K676" s="68"/>
    </row>
    <row r="677" spans="11:11" ht="24.95" customHeight="1" x14ac:dyDescent="0.15">
      <c r="K677" s="68"/>
    </row>
    <row r="678" spans="11:11" ht="24.95" customHeight="1" x14ac:dyDescent="0.15">
      <c r="K678" s="68"/>
    </row>
    <row r="679" spans="11:11" ht="24.95" customHeight="1" x14ac:dyDescent="0.15">
      <c r="K679" s="68"/>
    </row>
    <row r="680" spans="11:11" ht="24.95" customHeight="1" x14ac:dyDescent="0.15">
      <c r="K680" s="68"/>
    </row>
    <row r="681" spans="11:11" ht="24.95" customHeight="1" x14ac:dyDescent="0.15">
      <c r="K681" s="68"/>
    </row>
    <row r="682" spans="11:11" ht="24.95" customHeight="1" x14ac:dyDescent="0.15">
      <c r="K682" s="68"/>
    </row>
    <row r="683" spans="11:11" ht="24.95" customHeight="1" x14ac:dyDescent="0.15">
      <c r="K683" s="68"/>
    </row>
    <row r="684" spans="11:11" ht="24.95" customHeight="1" x14ac:dyDescent="0.15">
      <c r="K684" s="68"/>
    </row>
    <row r="685" spans="11:11" ht="24.95" customHeight="1" x14ac:dyDescent="0.15">
      <c r="K685" s="68"/>
    </row>
    <row r="686" spans="11:11" ht="24.95" customHeight="1" x14ac:dyDescent="0.15">
      <c r="K686" s="68"/>
    </row>
    <row r="687" spans="11:11" ht="24.95" customHeight="1" x14ac:dyDescent="0.15">
      <c r="K687" s="68"/>
    </row>
    <row r="688" spans="11:11" ht="24.95" customHeight="1" x14ac:dyDescent="0.15">
      <c r="K688" s="68"/>
    </row>
    <row r="689" spans="11:11" ht="24.95" customHeight="1" x14ac:dyDescent="0.15">
      <c r="K689" s="68"/>
    </row>
    <row r="690" spans="11:11" ht="24.95" customHeight="1" x14ac:dyDescent="0.15">
      <c r="K690" s="68"/>
    </row>
    <row r="691" spans="11:11" ht="24.95" customHeight="1" x14ac:dyDescent="0.15">
      <c r="K691" s="68"/>
    </row>
    <row r="692" spans="11:11" ht="24.95" customHeight="1" x14ac:dyDescent="0.15">
      <c r="K692" s="68"/>
    </row>
    <row r="693" spans="11:11" ht="24.95" customHeight="1" x14ac:dyDescent="0.15">
      <c r="K693" s="68"/>
    </row>
    <row r="694" spans="11:11" ht="24.95" customHeight="1" x14ac:dyDescent="0.15">
      <c r="K694" s="68"/>
    </row>
    <row r="695" spans="11:11" ht="24.95" customHeight="1" x14ac:dyDescent="0.15">
      <c r="K695" s="68"/>
    </row>
    <row r="696" spans="11:11" ht="24.95" customHeight="1" x14ac:dyDescent="0.15">
      <c r="K696" s="68"/>
    </row>
    <row r="697" spans="11:11" ht="24.95" customHeight="1" x14ac:dyDescent="0.15">
      <c r="K697" s="68"/>
    </row>
    <row r="698" spans="11:11" ht="24.95" customHeight="1" x14ac:dyDescent="0.15">
      <c r="K698" s="68"/>
    </row>
    <row r="699" spans="11:11" ht="24.95" customHeight="1" x14ac:dyDescent="0.15">
      <c r="K699" s="68"/>
    </row>
    <row r="700" spans="11:11" ht="24.95" customHeight="1" x14ac:dyDescent="0.15">
      <c r="K700" s="68"/>
    </row>
    <row r="701" spans="11:11" ht="24.95" customHeight="1" x14ac:dyDescent="0.15">
      <c r="K701" s="68"/>
    </row>
    <row r="702" spans="11:11" ht="24.95" customHeight="1" x14ac:dyDescent="0.15">
      <c r="K702" s="68"/>
    </row>
    <row r="703" spans="11:11" ht="24.95" customHeight="1" x14ac:dyDescent="0.15">
      <c r="K703" s="68"/>
    </row>
    <row r="704" spans="11:11" ht="24.95" customHeight="1" x14ac:dyDescent="0.15">
      <c r="K704" s="68"/>
    </row>
    <row r="705" spans="11:11" ht="24.95" customHeight="1" x14ac:dyDescent="0.15">
      <c r="K705" s="68"/>
    </row>
    <row r="706" spans="11:11" ht="24.95" customHeight="1" x14ac:dyDescent="0.15">
      <c r="K706" s="68"/>
    </row>
    <row r="707" spans="11:11" ht="24.95" customHeight="1" x14ac:dyDescent="0.15">
      <c r="K707" s="68"/>
    </row>
    <row r="708" spans="11:11" ht="24.95" customHeight="1" x14ac:dyDescent="0.15">
      <c r="K708" s="68"/>
    </row>
    <row r="709" spans="11:11" ht="24.95" customHeight="1" x14ac:dyDescent="0.15">
      <c r="K709" s="68"/>
    </row>
    <row r="710" spans="11:11" ht="24.95" customHeight="1" x14ac:dyDescent="0.15">
      <c r="K710" s="68"/>
    </row>
    <row r="711" spans="11:11" ht="24.95" customHeight="1" x14ac:dyDescent="0.15">
      <c r="K711" s="68"/>
    </row>
    <row r="712" spans="11:11" ht="24.95" customHeight="1" x14ac:dyDescent="0.15">
      <c r="K712" s="68"/>
    </row>
    <row r="713" spans="11:11" ht="24.95" customHeight="1" x14ac:dyDescent="0.15">
      <c r="K713" s="68"/>
    </row>
    <row r="714" spans="11:11" ht="24.95" customHeight="1" x14ac:dyDescent="0.15">
      <c r="K714" s="68"/>
    </row>
    <row r="715" spans="11:11" ht="24.95" customHeight="1" x14ac:dyDescent="0.15">
      <c r="K715" s="68"/>
    </row>
    <row r="716" spans="11:11" ht="24.95" customHeight="1" x14ac:dyDescent="0.15">
      <c r="K716" s="68"/>
    </row>
    <row r="717" spans="11:11" ht="24.95" customHeight="1" x14ac:dyDescent="0.15">
      <c r="K717" s="68"/>
    </row>
    <row r="718" spans="11:11" ht="24.95" customHeight="1" x14ac:dyDescent="0.15">
      <c r="K718" s="68"/>
    </row>
    <row r="719" spans="11:11" ht="24.95" customHeight="1" x14ac:dyDescent="0.15">
      <c r="K719" s="68"/>
    </row>
    <row r="720" spans="11:11" ht="24.95" customHeight="1" x14ac:dyDescent="0.15">
      <c r="K720" s="68"/>
    </row>
    <row r="721" spans="11:11" ht="24.95" customHeight="1" x14ac:dyDescent="0.15">
      <c r="K721" s="68"/>
    </row>
    <row r="722" spans="11:11" ht="24.95" customHeight="1" x14ac:dyDescent="0.15">
      <c r="K722" s="68"/>
    </row>
    <row r="723" spans="11:11" ht="24.95" customHeight="1" x14ac:dyDescent="0.15">
      <c r="K723" s="68"/>
    </row>
    <row r="724" spans="11:11" ht="24.95" customHeight="1" x14ac:dyDescent="0.15">
      <c r="K724" s="68"/>
    </row>
    <row r="725" spans="11:11" ht="24.95" customHeight="1" x14ac:dyDescent="0.15">
      <c r="K725" s="68"/>
    </row>
    <row r="726" spans="11:11" ht="24.95" customHeight="1" x14ac:dyDescent="0.15">
      <c r="K726" s="68"/>
    </row>
    <row r="727" spans="11:11" ht="24.95" customHeight="1" x14ac:dyDescent="0.15">
      <c r="K727" s="68"/>
    </row>
    <row r="728" spans="11:11" ht="24.95" customHeight="1" x14ac:dyDescent="0.15">
      <c r="K728" s="68"/>
    </row>
    <row r="729" spans="11:11" ht="24.95" customHeight="1" x14ac:dyDescent="0.15">
      <c r="K729" s="68"/>
    </row>
    <row r="730" spans="11:11" ht="24.95" customHeight="1" x14ac:dyDescent="0.15">
      <c r="K730" s="68"/>
    </row>
    <row r="731" spans="11:11" ht="24.95" customHeight="1" x14ac:dyDescent="0.15">
      <c r="K731" s="68"/>
    </row>
    <row r="732" spans="11:11" ht="24.95" customHeight="1" x14ac:dyDescent="0.15">
      <c r="K732" s="68"/>
    </row>
    <row r="733" spans="11:11" ht="24.95" customHeight="1" x14ac:dyDescent="0.15">
      <c r="K733" s="68"/>
    </row>
    <row r="734" spans="11:11" ht="24.95" customHeight="1" x14ac:dyDescent="0.15">
      <c r="K734" s="68"/>
    </row>
    <row r="735" spans="11:11" ht="24.95" customHeight="1" x14ac:dyDescent="0.15">
      <c r="K735" s="68"/>
    </row>
    <row r="736" spans="11:11" ht="24.95" customHeight="1" x14ac:dyDescent="0.15">
      <c r="K736" s="68"/>
    </row>
    <row r="737" spans="11:11" ht="24.95" customHeight="1" x14ac:dyDescent="0.15">
      <c r="K737" s="68"/>
    </row>
    <row r="738" spans="11:11" ht="24.95" customHeight="1" x14ac:dyDescent="0.15">
      <c r="K738" s="68"/>
    </row>
    <row r="739" spans="11:11" ht="24.95" customHeight="1" x14ac:dyDescent="0.15">
      <c r="K739" s="68"/>
    </row>
    <row r="740" spans="11:11" ht="24.95" customHeight="1" x14ac:dyDescent="0.15">
      <c r="K740" s="68"/>
    </row>
    <row r="741" spans="11:11" ht="24.95" customHeight="1" x14ac:dyDescent="0.15">
      <c r="K741" s="68"/>
    </row>
    <row r="742" spans="11:11" ht="24.95" customHeight="1" x14ac:dyDescent="0.15">
      <c r="K742" s="68"/>
    </row>
    <row r="743" spans="11:11" ht="24.95" customHeight="1" x14ac:dyDescent="0.15">
      <c r="K743" s="68"/>
    </row>
    <row r="744" spans="11:11" ht="24.95" customHeight="1" x14ac:dyDescent="0.15">
      <c r="K744" s="68"/>
    </row>
    <row r="745" spans="11:11" ht="24.95" customHeight="1" x14ac:dyDescent="0.15">
      <c r="K745" s="68"/>
    </row>
    <row r="746" spans="11:11" ht="24.95" customHeight="1" x14ac:dyDescent="0.15">
      <c r="K746" s="68"/>
    </row>
    <row r="747" spans="11:11" ht="24.95" customHeight="1" x14ac:dyDescent="0.15">
      <c r="K747" s="68"/>
    </row>
    <row r="748" spans="11:11" ht="24.95" customHeight="1" x14ac:dyDescent="0.15">
      <c r="K748" s="68"/>
    </row>
    <row r="749" spans="11:11" ht="24.95" customHeight="1" x14ac:dyDescent="0.15">
      <c r="K749" s="68"/>
    </row>
    <row r="750" spans="11:11" ht="24.95" customHeight="1" x14ac:dyDescent="0.15">
      <c r="K750" s="68"/>
    </row>
    <row r="751" spans="11:11" ht="24.95" customHeight="1" x14ac:dyDescent="0.15">
      <c r="K751" s="68"/>
    </row>
    <row r="752" spans="11:11" ht="24.95" customHeight="1" x14ac:dyDescent="0.15">
      <c r="K752" s="68"/>
    </row>
    <row r="753" spans="11:11" ht="24.95" customHeight="1" x14ac:dyDescent="0.15">
      <c r="K753" s="68"/>
    </row>
    <row r="754" spans="11:11" ht="24.95" customHeight="1" x14ac:dyDescent="0.15">
      <c r="K754" s="68"/>
    </row>
    <row r="755" spans="11:11" ht="24.95" customHeight="1" x14ac:dyDescent="0.15">
      <c r="K755" s="68"/>
    </row>
    <row r="756" spans="11:11" ht="24.95" customHeight="1" x14ac:dyDescent="0.15">
      <c r="K756" s="68"/>
    </row>
    <row r="757" spans="11:11" ht="24.95" customHeight="1" x14ac:dyDescent="0.15">
      <c r="K757" s="68"/>
    </row>
    <row r="758" spans="11:11" ht="24.95" customHeight="1" x14ac:dyDescent="0.15">
      <c r="K758" s="68"/>
    </row>
    <row r="759" spans="11:11" ht="24.95" customHeight="1" x14ac:dyDescent="0.15">
      <c r="K759" s="68"/>
    </row>
    <row r="760" spans="11:11" ht="24.95" customHeight="1" x14ac:dyDescent="0.15">
      <c r="K760" s="68"/>
    </row>
    <row r="761" spans="11:11" ht="24.95" customHeight="1" x14ac:dyDescent="0.15">
      <c r="K761" s="68"/>
    </row>
    <row r="762" spans="11:11" ht="24.95" customHeight="1" x14ac:dyDescent="0.15">
      <c r="K762" s="68"/>
    </row>
    <row r="763" spans="11:11" ht="24.95" customHeight="1" x14ac:dyDescent="0.15">
      <c r="K763" s="68"/>
    </row>
    <row r="764" spans="11:11" ht="24.95" customHeight="1" x14ac:dyDescent="0.15">
      <c r="K764" s="68"/>
    </row>
    <row r="765" spans="11:11" ht="24.95" customHeight="1" x14ac:dyDescent="0.15">
      <c r="K765" s="68"/>
    </row>
    <row r="766" spans="11:11" ht="24.95" customHeight="1" x14ac:dyDescent="0.15">
      <c r="K766" s="68"/>
    </row>
    <row r="767" spans="11:11" ht="24.95" customHeight="1" x14ac:dyDescent="0.15">
      <c r="K767" s="68"/>
    </row>
    <row r="768" spans="11:11" ht="24.95" customHeight="1" x14ac:dyDescent="0.15">
      <c r="K768" s="68"/>
    </row>
    <row r="769" spans="11:11" ht="24.95" customHeight="1" x14ac:dyDescent="0.15">
      <c r="K769" s="68"/>
    </row>
    <row r="770" spans="11:11" ht="24.95" customHeight="1" x14ac:dyDescent="0.15">
      <c r="K770" s="68"/>
    </row>
    <row r="771" spans="11:11" ht="24.95" customHeight="1" x14ac:dyDescent="0.15">
      <c r="K771" s="68"/>
    </row>
    <row r="772" spans="11:11" ht="24.95" customHeight="1" x14ac:dyDescent="0.15">
      <c r="K772" s="68"/>
    </row>
    <row r="773" spans="11:11" ht="24.95" customHeight="1" x14ac:dyDescent="0.15">
      <c r="K773" s="68"/>
    </row>
    <row r="774" spans="11:11" ht="24.95" customHeight="1" x14ac:dyDescent="0.15">
      <c r="K774" s="68"/>
    </row>
    <row r="775" spans="11:11" ht="24.95" customHeight="1" x14ac:dyDescent="0.15">
      <c r="K775" s="68"/>
    </row>
    <row r="776" spans="11:11" ht="24.95" customHeight="1" x14ac:dyDescent="0.15">
      <c r="K776" s="68"/>
    </row>
    <row r="777" spans="11:11" ht="24.95" customHeight="1" x14ac:dyDescent="0.15">
      <c r="K777" s="68"/>
    </row>
    <row r="778" spans="11:11" ht="24.95" customHeight="1" x14ac:dyDescent="0.15">
      <c r="K778" s="68"/>
    </row>
    <row r="779" spans="11:11" ht="24.95" customHeight="1" x14ac:dyDescent="0.15">
      <c r="K779" s="68"/>
    </row>
    <row r="780" spans="11:11" ht="24.95" customHeight="1" x14ac:dyDescent="0.15">
      <c r="K780" s="68"/>
    </row>
    <row r="781" spans="11:11" ht="24.95" customHeight="1" x14ac:dyDescent="0.15">
      <c r="K781" s="68"/>
    </row>
    <row r="782" spans="11:11" ht="24.95" customHeight="1" x14ac:dyDescent="0.15">
      <c r="K782" s="68"/>
    </row>
    <row r="783" spans="11:11" ht="24.95" customHeight="1" x14ac:dyDescent="0.15">
      <c r="K783" s="68"/>
    </row>
    <row r="784" spans="11:11" ht="24.95" customHeight="1" x14ac:dyDescent="0.15">
      <c r="K784" s="68"/>
    </row>
    <row r="785" spans="11:11" ht="24.95" customHeight="1" x14ac:dyDescent="0.15">
      <c r="K785" s="68"/>
    </row>
    <row r="786" spans="11:11" ht="24.95" customHeight="1" x14ac:dyDescent="0.15">
      <c r="K786" s="68"/>
    </row>
    <row r="787" spans="11:11" ht="24.95" customHeight="1" x14ac:dyDescent="0.15">
      <c r="K787" s="68"/>
    </row>
    <row r="788" spans="11:11" ht="24.95" customHeight="1" x14ac:dyDescent="0.15">
      <c r="K788" s="68"/>
    </row>
    <row r="789" spans="11:11" ht="24.95" customHeight="1" x14ac:dyDescent="0.15">
      <c r="K789" s="68"/>
    </row>
    <row r="790" spans="11:11" ht="24.95" customHeight="1" x14ac:dyDescent="0.15">
      <c r="K790" s="68"/>
    </row>
    <row r="791" spans="11:11" ht="24.95" customHeight="1" x14ac:dyDescent="0.15">
      <c r="K791" s="68"/>
    </row>
    <row r="792" spans="11:11" ht="24.95" customHeight="1" x14ac:dyDescent="0.15">
      <c r="K792" s="68"/>
    </row>
    <row r="793" spans="11:11" ht="24.95" customHeight="1" x14ac:dyDescent="0.15">
      <c r="K793" s="68"/>
    </row>
    <row r="794" spans="11:11" ht="24.95" customHeight="1" x14ac:dyDescent="0.15">
      <c r="K794" s="68"/>
    </row>
    <row r="795" spans="11:11" ht="24.95" customHeight="1" x14ac:dyDescent="0.15">
      <c r="K795" s="68"/>
    </row>
    <row r="796" spans="11:11" ht="24.95" customHeight="1" x14ac:dyDescent="0.15">
      <c r="K796" s="68"/>
    </row>
    <row r="797" spans="11:11" ht="24.95" customHeight="1" x14ac:dyDescent="0.15">
      <c r="K797" s="68"/>
    </row>
    <row r="798" spans="11:11" ht="24.95" customHeight="1" x14ac:dyDescent="0.15">
      <c r="K798" s="68"/>
    </row>
    <row r="799" spans="11:11" ht="24.95" customHeight="1" x14ac:dyDescent="0.15">
      <c r="K799" s="68"/>
    </row>
    <row r="800" spans="11:11" ht="24.95" customHeight="1" x14ac:dyDescent="0.15">
      <c r="K800" s="68"/>
    </row>
    <row r="801" spans="11:11" ht="24.95" customHeight="1" x14ac:dyDescent="0.15">
      <c r="K801" s="68"/>
    </row>
    <row r="802" spans="11:11" x14ac:dyDescent="0.15">
      <c r="K802" s="68"/>
    </row>
    <row r="803" spans="11:11" x14ac:dyDescent="0.15">
      <c r="K803" s="68"/>
    </row>
    <row r="804" spans="11:11" x14ac:dyDescent="0.15">
      <c r="K804" s="68"/>
    </row>
    <row r="805" spans="11:11" x14ac:dyDescent="0.15">
      <c r="K805" s="68"/>
    </row>
    <row r="806" spans="11:11" x14ac:dyDescent="0.15">
      <c r="K806" s="68"/>
    </row>
    <row r="807" spans="11:11" x14ac:dyDescent="0.15">
      <c r="K807" s="68"/>
    </row>
    <row r="808" spans="11:11" x14ac:dyDescent="0.15">
      <c r="K808" s="68"/>
    </row>
    <row r="809" spans="11:11" x14ac:dyDescent="0.15">
      <c r="K809" s="68"/>
    </row>
    <row r="810" spans="11:11" x14ac:dyDescent="0.15">
      <c r="K810" s="68"/>
    </row>
    <row r="811" spans="11:11" x14ac:dyDescent="0.15">
      <c r="K811" s="68"/>
    </row>
    <row r="812" spans="11:11" x14ac:dyDescent="0.15">
      <c r="K812" s="68"/>
    </row>
    <row r="813" spans="11:11" x14ac:dyDescent="0.15">
      <c r="K813" s="68"/>
    </row>
    <row r="814" spans="11:11" x14ac:dyDescent="0.15">
      <c r="K814" s="68"/>
    </row>
    <row r="815" spans="11:11" x14ac:dyDescent="0.15">
      <c r="K815" s="68"/>
    </row>
    <row r="816" spans="11:11" x14ac:dyDescent="0.15">
      <c r="K816" s="68"/>
    </row>
    <row r="817" spans="11:11" x14ac:dyDescent="0.15">
      <c r="K817" s="68"/>
    </row>
    <row r="818" spans="11:11" x14ac:dyDescent="0.15">
      <c r="K818" s="68"/>
    </row>
    <row r="819" spans="11:11" x14ac:dyDescent="0.15">
      <c r="K819" s="68"/>
    </row>
    <row r="820" spans="11:11" x14ac:dyDescent="0.15">
      <c r="K820" s="68"/>
    </row>
    <row r="821" spans="11:11" x14ac:dyDescent="0.15">
      <c r="K821" s="68"/>
    </row>
    <row r="822" spans="11:11" x14ac:dyDescent="0.15">
      <c r="K822" s="68"/>
    </row>
    <row r="823" spans="11:11" x14ac:dyDescent="0.15">
      <c r="K823" s="68"/>
    </row>
    <row r="824" spans="11:11" x14ac:dyDescent="0.15">
      <c r="K824" s="68"/>
    </row>
    <row r="825" spans="11:11" x14ac:dyDescent="0.15">
      <c r="K825" s="68"/>
    </row>
    <row r="826" spans="11:11" x14ac:dyDescent="0.15">
      <c r="K826" s="68"/>
    </row>
    <row r="827" spans="11:11" x14ac:dyDescent="0.15">
      <c r="K827" s="68"/>
    </row>
    <row r="828" spans="11:11" x14ac:dyDescent="0.15">
      <c r="K828" s="68"/>
    </row>
    <row r="829" spans="11:11" x14ac:dyDescent="0.15">
      <c r="K829" s="68"/>
    </row>
    <row r="830" spans="11:11" x14ac:dyDescent="0.15">
      <c r="K830" s="68"/>
    </row>
    <row r="831" spans="11:11" x14ac:dyDescent="0.15">
      <c r="K831" s="68"/>
    </row>
    <row r="832" spans="11:11" x14ac:dyDescent="0.15">
      <c r="K832" s="68"/>
    </row>
    <row r="833" spans="11:11" x14ac:dyDescent="0.15">
      <c r="K833" s="68"/>
    </row>
    <row r="834" spans="11:11" x14ac:dyDescent="0.15">
      <c r="K834" s="68"/>
    </row>
    <row r="835" spans="11:11" x14ac:dyDescent="0.15">
      <c r="K835" s="68"/>
    </row>
    <row r="836" spans="11:11" x14ac:dyDescent="0.15">
      <c r="K836" s="68"/>
    </row>
    <row r="837" spans="11:11" x14ac:dyDescent="0.15">
      <c r="K837" s="68"/>
    </row>
    <row r="838" spans="11:11" x14ac:dyDescent="0.15">
      <c r="K838" s="68"/>
    </row>
    <row r="839" spans="11:11" x14ac:dyDescent="0.15">
      <c r="K839" s="68"/>
    </row>
    <row r="840" spans="11:11" x14ac:dyDescent="0.15">
      <c r="K840" s="68"/>
    </row>
    <row r="841" spans="11:11" x14ac:dyDescent="0.15">
      <c r="K841" s="68"/>
    </row>
    <row r="842" spans="11:11" x14ac:dyDescent="0.15">
      <c r="K842" s="68"/>
    </row>
    <row r="843" spans="11:11" x14ac:dyDescent="0.15">
      <c r="K843" s="68"/>
    </row>
    <row r="844" spans="11:11" x14ac:dyDescent="0.15">
      <c r="K844" s="68"/>
    </row>
    <row r="845" spans="11:11" x14ac:dyDescent="0.15">
      <c r="K845" s="68"/>
    </row>
    <row r="846" spans="11:11" x14ac:dyDescent="0.15">
      <c r="K846" s="68"/>
    </row>
    <row r="847" spans="11:11" x14ac:dyDescent="0.15">
      <c r="K847" s="68"/>
    </row>
    <row r="848" spans="11:11" x14ac:dyDescent="0.15">
      <c r="K848" s="68"/>
    </row>
    <row r="849" spans="11:11" x14ac:dyDescent="0.15">
      <c r="K849" s="68"/>
    </row>
    <row r="850" spans="11:11" x14ac:dyDescent="0.15">
      <c r="K850" s="68"/>
    </row>
    <row r="851" spans="11:11" x14ac:dyDescent="0.15">
      <c r="K851" s="68"/>
    </row>
    <row r="852" spans="11:11" x14ac:dyDescent="0.15">
      <c r="K852" s="68"/>
    </row>
    <row r="853" spans="11:11" x14ac:dyDescent="0.15">
      <c r="K853" s="68"/>
    </row>
    <row r="854" spans="11:11" x14ac:dyDescent="0.15">
      <c r="K854" s="68"/>
    </row>
    <row r="855" spans="11:11" x14ac:dyDescent="0.15">
      <c r="K855" s="68"/>
    </row>
    <row r="856" spans="11:11" x14ac:dyDescent="0.15">
      <c r="K856" s="68"/>
    </row>
    <row r="857" spans="11:11" x14ac:dyDescent="0.15">
      <c r="K857" s="68"/>
    </row>
    <row r="858" spans="11:11" x14ac:dyDescent="0.15">
      <c r="K858" s="68"/>
    </row>
    <row r="859" spans="11:11" x14ac:dyDescent="0.15">
      <c r="K859" s="68"/>
    </row>
    <row r="860" spans="11:11" x14ac:dyDescent="0.15">
      <c r="K860" s="68"/>
    </row>
    <row r="861" spans="11:11" x14ac:dyDescent="0.15">
      <c r="K861" s="68"/>
    </row>
    <row r="862" spans="11:11" x14ac:dyDescent="0.15">
      <c r="K862" s="68"/>
    </row>
    <row r="863" spans="11:11" x14ac:dyDescent="0.15">
      <c r="K863" s="68"/>
    </row>
    <row r="864" spans="11:11" x14ac:dyDescent="0.15">
      <c r="K864" s="68"/>
    </row>
    <row r="865" spans="11:11" x14ac:dyDescent="0.15">
      <c r="K865" s="68"/>
    </row>
    <row r="866" spans="11:11" x14ac:dyDescent="0.15">
      <c r="K866" s="68"/>
    </row>
    <row r="867" spans="11:11" x14ac:dyDescent="0.15">
      <c r="K867" s="68"/>
    </row>
    <row r="868" spans="11:11" x14ac:dyDescent="0.15">
      <c r="K868" s="68"/>
    </row>
    <row r="869" spans="11:11" x14ac:dyDescent="0.15">
      <c r="K869" s="68"/>
    </row>
    <row r="870" spans="11:11" x14ac:dyDescent="0.15">
      <c r="K870" s="68"/>
    </row>
    <row r="871" spans="11:11" x14ac:dyDescent="0.15">
      <c r="K871" s="68"/>
    </row>
    <row r="872" spans="11:11" x14ac:dyDescent="0.15">
      <c r="K872" s="68"/>
    </row>
    <row r="873" spans="11:11" x14ac:dyDescent="0.15">
      <c r="K873" s="68"/>
    </row>
    <row r="874" spans="11:11" x14ac:dyDescent="0.15">
      <c r="K874" s="68"/>
    </row>
    <row r="875" spans="11:11" x14ac:dyDescent="0.15">
      <c r="K875" s="68"/>
    </row>
    <row r="876" spans="11:11" x14ac:dyDescent="0.15">
      <c r="K876" s="68"/>
    </row>
    <row r="877" spans="11:11" x14ac:dyDescent="0.15">
      <c r="K877" s="68"/>
    </row>
    <row r="878" spans="11:11" x14ac:dyDescent="0.15">
      <c r="K878" s="68"/>
    </row>
    <row r="879" spans="11:11" x14ac:dyDescent="0.15">
      <c r="K879" s="68"/>
    </row>
    <row r="880" spans="11:11" x14ac:dyDescent="0.15">
      <c r="K880" s="68"/>
    </row>
    <row r="881" spans="11:11" x14ac:dyDescent="0.15">
      <c r="K881" s="68"/>
    </row>
    <row r="882" spans="11:11" x14ac:dyDescent="0.15">
      <c r="K882" s="68"/>
    </row>
    <row r="883" spans="11:11" x14ac:dyDescent="0.15">
      <c r="K883" s="68"/>
    </row>
    <row r="884" spans="11:11" x14ac:dyDescent="0.15">
      <c r="K884" s="68"/>
    </row>
    <row r="885" spans="11:11" x14ac:dyDescent="0.15">
      <c r="K885" s="68"/>
    </row>
    <row r="886" spans="11:11" x14ac:dyDescent="0.15">
      <c r="K886" s="68"/>
    </row>
    <row r="887" spans="11:11" x14ac:dyDescent="0.15">
      <c r="K887" s="68"/>
    </row>
    <row r="888" spans="11:11" x14ac:dyDescent="0.15">
      <c r="K888" s="68"/>
    </row>
    <row r="889" spans="11:11" x14ac:dyDescent="0.15">
      <c r="K889" s="68"/>
    </row>
    <row r="890" spans="11:11" x14ac:dyDescent="0.15">
      <c r="K890" s="68"/>
    </row>
    <row r="891" spans="11:11" x14ac:dyDescent="0.15">
      <c r="K891" s="68"/>
    </row>
    <row r="892" spans="11:11" x14ac:dyDescent="0.15">
      <c r="K892" s="68"/>
    </row>
    <row r="893" spans="11:11" x14ac:dyDescent="0.15">
      <c r="K893" s="68"/>
    </row>
    <row r="894" spans="11:11" x14ac:dyDescent="0.15">
      <c r="K894" s="68"/>
    </row>
    <row r="895" spans="11:11" x14ac:dyDescent="0.15">
      <c r="K895" s="68"/>
    </row>
    <row r="896" spans="11:11" x14ac:dyDescent="0.15">
      <c r="K896" s="68"/>
    </row>
    <row r="897" spans="11:11" x14ac:dyDescent="0.15">
      <c r="K897" s="68"/>
    </row>
    <row r="898" spans="11:11" x14ac:dyDescent="0.15">
      <c r="K898" s="68"/>
    </row>
    <row r="899" spans="11:11" x14ac:dyDescent="0.15">
      <c r="K899" s="68"/>
    </row>
    <row r="900" spans="11:11" x14ac:dyDescent="0.15">
      <c r="K900" s="68"/>
    </row>
    <row r="901" spans="11:11" x14ac:dyDescent="0.15">
      <c r="K901" s="68"/>
    </row>
  </sheetData>
  <autoFilter ref="H1:H901" xr:uid="{6B651D8A-662C-4491-8134-529E4F6A8383}"/>
  <sortState xmlns:xlrd2="http://schemas.microsoft.com/office/spreadsheetml/2017/richdata2" ref="B5:G51">
    <sortCondition ref="B5:B51"/>
    <sortCondition ref="D5:D51"/>
  </sortState>
  <mergeCells count="9">
    <mergeCell ref="H2:H3"/>
    <mergeCell ref="I2:L2"/>
    <mergeCell ref="I1:L1"/>
    <mergeCell ref="A1:A4"/>
    <mergeCell ref="B1:B4"/>
    <mergeCell ref="C1:C4"/>
    <mergeCell ref="D1:D4"/>
    <mergeCell ref="E1:F4"/>
    <mergeCell ref="G1:G4"/>
  </mergeCells>
  <phoneticPr fontId="2"/>
  <conditionalFormatting sqref="D5:D6">
    <cfRule type="duplicateValues" dxfId="2" priority="42"/>
  </conditionalFormatting>
  <conditionalFormatting sqref="D7:D10">
    <cfRule type="duplicateValues" dxfId="1" priority="2"/>
  </conditionalFormatting>
  <conditionalFormatting sqref="D11:D51">
    <cfRule type="duplicateValues" dxfId="0" priority="69"/>
  </conditionalFormatting>
  <dataValidations count="3">
    <dataValidation type="list" allowBlank="1" showInputMessage="1" showErrorMessage="1" sqref="C5:C51" xr:uid="{00000000-0002-0000-0300-000000000000}">
      <formula1>学会名</formula1>
    </dataValidation>
    <dataValidation type="list" allowBlank="1" showInputMessage="1" showErrorMessage="1" sqref="I5:I51" xr:uid="{8752183D-532E-4313-89A3-0A6D95F9FF5F}">
      <formula1>" ,A 基本診療料,B 医学管理等,C 在宅医療,D 検査,E 画像診断,F 投薬,G 注射,H リハビリテーション,I 精神科専門療法,J 処置,K 手術,L 麻酔,M 放射線治療,N 病理診断,その他"</formula1>
    </dataValidation>
    <dataValidation type="list" allowBlank="1" showInputMessage="1" showErrorMessage="1" sqref="H5:H51" xr:uid="{92415B90-26B4-4A23-9671-C5B76A4774E8}">
      <formula1>"　,要望通り反映された,一部要望が反映された,全く反映されなかった,その他"</formula1>
    </dataValidation>
  </dataValidations>
  <printOptions horizontalCentered="1" gridLines="1"/>
  <pageMargins left="0.47244094488188981" right="0.35433070866141736" top="0.98425196850393704" bottom="0.78740157480314965" header="0.74803149606299213" footer="0.51181102362204722"/>
  <pageSetup paperSize="9" scale="44" fitToHeight="0" orientation="landscape" r:id="rId1"/>
  <headerFooter scaleWithDoc="0" alignWithMargins="0">
    <oddFooter>&amp;C&amp;10&amp;P/&amp;N
-保険医療課-</oddFooter>
  </headerFooter>
  <rowBreaks count="2" manualBreakCount="2">
    <brk id="46" max="11" man="1"/>
    <brk id="52"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36"/>
  <sheetViews>
    <sheetView topLeftCell="A16" workbookViewId="0">
      <selection activeCell="A19" sqref="A19"/>
    </sheetView>
  </sheetViews>
  <sheetFormatPr defaultRowHeight="13.5" x14ac:dyDescent="0.15"/>
  <cols>
    <col min="1" max="1" width="34.875" bestFit="1" customWidth="1"/>
  </cols>
  <sheetData>
    <row r="1" spans="1:2" x14ac:dyDescent="0.15">
      <c r="A1" s="39" t="s">
        <v>174</v>
      </c>
      <c r="B1" s="39">
        <v>201</v>
      </c>
    </row>
    <row r="2" spans="1:2" x14ac:dyDescent="0.15">
      <c r="A2" s="39" t="s">
        <v>85</v>
      </c>
      <c r="B2" s="39">
        <v>202</v>
      </c>
    </row>
    <row r="3" spans="1:2" x14ac:dyDescent="0.15">
      <c r="A3" s="39" t="s">
        <v>146</v>
      </c>
      <c r="B3" s="39">
        <v>203</v>
      </c>
    </row>
    <row r="4" spans="1:2" x14ac:dyDescent="0.15">
      <c r="A4" s="39" t="s">
        <v>169</v>
      </c>
      <c r="B4" s="39">
        <v>204</v>
      </c>
    </row>
    <row r="5" spans="1:2" x14ac:dyDescent="0.15">
      <c r="A5" s="39" t="s">
        <v>175</v>
      </c>
      <c r="B5" s="39">
        <v>205</v>
      </c>
    </row>
    <row r="6" spans="1:2" x14ac:dyDescent="0.15">
      <c r="A6" s="39" t="s">
        <v>176</v>
      </c>
      <c r="B6" s="39">
        <v>206</v>
      </c>
    </row>
    <row r="7" spans="1:2" x14ac:dyDescent="0.15">
      <c r="A7" s="39" t="s">
        <v>177</v>
      </c>
      <c r="B7" s="39">
        <v>207</v>
      </c>
    </row>
    <row r="8" spans="1:2" x14ac:dyDescent="0.15">
      <c r="A8" s="39" t="s">
        <v>133</v>
      </c>
      <c r="B8" s="39">
        <v>208</v>
      </c>
    </row>
    <row r="9" spans="1:2" x14ac:dyDescent="0.15">
      <c r="A9" s="39" t="s">
        <v>178</v>
      </c>
      <c r="B9" s="39">
        <v>209</v>
      </c>
    </row>
    <row r="10" spans="1:2" x14ac:dyDescent="0.15">
      <c r="A10" s="39" t="s">
        <v>179</v>
      </c>
      <c r="B10" s="39">
        <v>210</v>
      </c>
    </row>
    <row r="11" spans="1:2" x14ac:dyDescent="0.15">
      <c r="A11" s="39" t="s">
        <v>180</v>
      </c>
      <c r="B11" s="39">
        <v>211</v>
      </c>
    </row>
    <row r="12" spans="1:2" x14ac:dyDescent="0.15">
      <c r="A12" s="39" t="s">
        <v>181</v>
      </c>
      <c r="B12" s="39">
        <v>212</v>
      </c>
    </row>
    <row r="13" spans="1:2" x14ac:dyDescent="0.15">
      <c r="A13" s="39" t="s">
        <v>182</v>
      </c>
      <c r="B13" s="39">
        <v>213</v>
      </c>
    </row>
    <row r="14" spans="1:2" x14ac:dyDescent="0.15">
      <c r="A14" s="39" t="s">
        <v>77</v>
      </c>
      <c r="B14" s="39">
        <v>214</v>
      </c>
    </row>
    <row r="15" spans="1:2" x14ac:dyDescent="0.15">
      <c r="A15" s="39" t="s">
        <v>183</v>
      </c>
      <c r="B15" s="39">
        <v>215</v>
      </c>
    </row>
    <row r="16" spans="1:2" x14ac:dyDescent="0.15">
      <c r="A16" s="39" t="s">
        <v>79</v>
      </c>
      <c r="B16" s="39">
        <v>216</v>
      </c>
    </row>
    <row r="17" spans="1:2" x14ac:dyDescent="0.15">
      <c r="A17" s="39" t="s">
        <v>94</v>
      </c>
      <c r="B17" s="39">
        <v>217</v>
      </c>
    </row>
    <row r="18" spans="1:2" x14ac:dyDescent="0.15">
      <c r="A18" s="39" t="s">
        <v>104</v>
      </c>
      <c r="B18" s="39">
        <v>218</v>
      </c>
    </row>
    <row r="19" spans="1:2" x14ac:dyDescent="0.15">
      <c r="A19" s="39" t="s">
        <v>184</v>
      </c>
      <c r="B19" s="39">
        <v>219</v>
      </c>
    </row>
    <row r="20" spans="1:2" x14ac:dyDescent="0.15">
      <c r="A20" s="39" t="s">
        <v>185</v>
      </c>
      <c r="B20" s="39">
        <v>220</v>
      </c>
    </row>
    <row r="21" spans="1:2" x14ac:dyDescent="0.15">
      <c r="A21" s="39" t="s">
        <v>186</v>
      </c>
      <c r="B21" s="39">
        <v>221</v>
      </c>
    </row>
    <row r="22" spans="1:2" x14ac:dyDescent="0.15">
      <c r="A22" s="39" t="s">
        <v>170</v>
      </c>
      <c r="B22" s="39">
        <v>222</v>
      </c>
    </row>
    <row r="23" spans="1:2" x14ac:dyDescent="0.15">
      <c r="A23" s="39" t="s">
        <v>187</v>
      </c>
      <c r="B23" s="39">
        <v>223</v>
      </c>
    </row>
    <row r="24" spans="1:2" x14ac:dyDescent="0.15">
      <c r="A24" s="39" t="s">
        <v>188</v>
      </c>
      <c r="B24" s="39">
        <v>224</v>
      </c>
    </row>
    <row r="25" spans="1:2" x14ac:dyDescent="0.15">
      <c r="A25" s="39" t="s">
        <v>189</v>
      </c>
      <c r="B25" s="39">
        <v>225</v>
      </c>
    </row>
    <row r="26" spans="1:2" x14ac:dyDescent="0.15">
      <c r="A26" s="39" t="s">
        <v>73</v>
      </c>
      <c r="B26" s="39">
        <v>226</v>
      </c>
    </row>
    <row r="27" spans="1:2" x14ac:dyDescent="0.15">
      <c r="A27" s="39" t="s">
        <v>1177</v>
      </c>
      <c r="B27" s="39">
        <v>227</v>
      </c>
    </row>
    <row r="28" spans="1:2" x14ac:dyDescent="0.15">
      <c r="A28" s="39" t="s">
        <v>190</v>
      </c>
      <c r="B28" s="39">
        <v>228</v>
      </c>
    </row>
    <row r="29" spans="1:2" x14ac:dyDescent="0.15">
      <c r="A29" s="39" t="s">
        <v>191</v>
      </c>
      <c r="B29" s="39">
        <v>229</v>
      </c>
    </row>
    <row r="30" spans="1:2" x14ac:dyDescent="0.15">
      <c r="A30" s="39" t="s">
        <v>140</v>
      </c>
      <c r="B30" s="39">
        <v>230</v>
      </c>
    </row>
    <row r="31" spans="1:2" x14ac:dyDescent="0.15">
      <c r="A31" s="39" t="s">
        <v>72</v>
      </c>
      <c r="B31" s="39">
        <v>231</v>
      </c>
    </row>
    <row r="32" spans="1:2" x14ac:dyDescent="0.15">
      <c r="A32" s="39" t="s">
        <v>95</v>
      </c>
      <c r="B32" s="39">
        <v>232</v>
      </c>
    </row>
    <row r="33" spans="1:2" x14ac:dyDescent="0.15">
      <c r="A33" s="39" t="s">
        <v>1179</v>
      </c>
      <c r="B33" s="39">
        <v>233</v>
      </c>
    </row>
    <row r="34" spans="1:2" x14ac:dyDescent="0.15">
      <c r="A34" s="39" t="s">
        <v>74</v>
      </c>
      <c r="B34" s="39">
        <v>234</v>
      </c>
    </row>
    <row r="35" spans="1:2" x14ac:dyDescent="0.15">
      <c r="A35" s="39" t="s">
        <v>192</v>
      </c>
      <c r="B35" s="39">
        <v>235</v>
      </c>
    </row>
    <row r="36" spans="1:2" x14ac:dyDescent="0.15">
      <c r="A36" s="39" t="s">
        <v>1180</v>
      </c>
      <c r="B36" s="39">
        <v>236</v>
      </c>
    </row>
    <row r="37" spans="1:2" x14ac:dyDescent="0.15">
      <c r="A37" s="39" t="s">
        <v>355</v>
      </c>
      <c r="B37" s="39">
        <v>237</v>
      </c>
    </row>
    <row r="38" spans="1:2" x14ac:dyDescent="0.15">
      <c r="A38" s="39" t="s">
        <v>193</v>
      </c>
      <c r="B38" s="39">
        <v>238</v>
      </c>
    </row>
    <row r="39" spans="1:2" x14ac:dyDescent="0.15">
      <c r="A39" s="39" t="s">
        <v>151</v>
      </c>
      <c r="B39" s="39">
        <v>239</v>
      </c>
    </row>
    <row r="40" spans="1:2" x14ac:dyDescent="0.15">
      <c r="A40" s="39" t="s">
        <v>194</v>
      </c>
      <c r="B40" s="39">
        <v>240</v>
      </c>
    </row>
    <row r="41" spans="1:2" x14ac:dyDescent="0.15">
      <c r="A41" s="39" t="s">
        <v>71</v>
      </c>
      <c r="B41" s="39">
        <v>241</v>
      </c>
    </row>
    <row r="42" spans="1:2" x14ac:dyDescent="0.15">
      <c r="A42" s="39" t="s">
        <v>195</v>
      </c>
      <c r="B42" s="39">
        <v>242</v>
      </c>
    </row>
    <row r="43" spans="1:2" x14ac:dyDescent="0.15">
      <c r="A43" s="39" t="s">
        <v>196</v>
      </c>
      <c r="B43" s="39">
        <v>243</v>
      </c>
    </row>
    <row r="44" spans="1:2" x14ac:dyDescent="0.15">
      <c r="A44" s="39" t="s">
        <v>197</v>
      </c>
      <c r="B44" s="39">
        <v>244</v>
      </c>
    </row>
    <row r="45" spans="1:2" x14ac:dyDescent="0.15">
      <c r="A45" s="39" t="s">
        <v>198</v>
      </c>
      <c r="B45" s="39">
        <v>245</v>
      </c>
    </row>
    <row r="46" spans="1:2" x14ac:dyDescent="0.15">
      <c r="A46" s="39" t="s">
        <v>199</v>
      </c>
      <c r="B46" s="39">
        <v>246</v>
      </c>
    </row>
    <row r="47" spans="1:2" x14ac:dyDescent="0.15">
      <c r="A47" s="39" t="s">
        <v>172</v>
      </c>
      <c r="B47" s="39">
        <v>247</v>
      </c>
    </row>
    <row r="48" spans="1:2" x14ac:dyDescent="0.15">
      <c r="A48" s="39" t="s">
        <v>78</v>
      </c>
      <c r="B48" s="39">
        <v>248</v>
      </c>
    </row>
    <row r="49" spans="1:2" x14ac:dyDescent="0.15">
      <c r="A49" s="39" t="s">
        <v>171</v>
      </c>
      <c r="B49" s="39">
        <v>249</v>
      </c>
    </row>
    <row r="50" spans="1:2" x14ac:dyDescent="0.15">
      <c r="A50" s="39" t="s">
        <v>200</v>
      </c>
      <c r="B50" s="39">
        <v>250</v>
      </c>
    </row>
    <row r="51" spans="1:2" x14ac:dyDescent="0.15">
      <c r="A51" s="39" t="s">
        <v>201</v>
      </c>
      <c r="B51" s="39">
        <v>251</v>
      </c>
    </row>
    <row r="52" spans="1:2" x14ac:dyDescent="0.15">
      <c r="A52" s="39" t="s">
        <v>100</v>
      </c>
      <c r="B52" s="39">
        <v>252</v>
      </c>
    </row>
    <row r="53" spans="1:2" x14ac:dyDescent="0.15">
      <c r="A53" s="39" t="s">
        <v>202</v>
      </c>
      <c r="B53" s="39">
        <v>253</v>
      </c>
    </row>
    <row r="54" spans="1:2" x14ac:dyDescent="0.15">
      <c r="A54" s="39" t="s">
        <v>203</v>
      </c>
      <c r="B54" s="39">
        <v>254</v>
      </c>
    </row>
    <row r="55" spans="1:2" x14ac:dyDescent="0.15">
      <c r="A55" s="39" t="s">
        <v>204</v>
      </c>
      <c r="B55" s="39">
        <v>255</v>
      </c>
    </row>
    <row r="56" spans="1:2" x14ac:dyDescent="0.15">
      <c r="A56" s="39" t="s">
        <v>205</v>
      </c>
      <c r="B56" s="39">
        <v>256</v>
      </c>
    </row>
    <row r="57" spans="1:2" x14ac:dyDescent="0.15">
      <c r="A57" s="39" t="s">
        <v>93</v>
      </c>
      <c r="B57" s="39">
        <v>257</v>
      </c>
    </row>
    <row r="58" spans="1:2" x14ac:dyDescent="0.15">
      <c r="A58" s="39" t="s">
        <v>84</v>
      </c>
      <c r="B58" s="39">
        <v>258</v>
      </c>
    </row>
    <row r="59" spans="1:2" x14ac:dyDescent="0.15">
      <c r="A59" s="39" t="s">
        <v>80</v>
      </c>
      <c r="B59" s="39">
        <v>259</v>
      </c>
    </row>
    <row r="60" spans="1:2" x14ac:dyDescent="0.15">
      <c r="A60" s="39" t="s">
        <v>206</v>
      </c>
      <c r="B60" s="39">
        <v>260</v>
      </c>
    </row>
    <row r="61" spans="1:2" x14ac:dyDescent="0.15">
      <c r="A61" s="39" t="s">
        <v>207</v>
      </c>
      <c r="B61" s="39">
        <v>261</v>
      </c>
    </row>
    <row r="62" spans="1:2" x14ac:dyDescent="0.15">
      <c r="A62" s="39" t="s">
        <v>208</v>
      </c>
      <c r="B62" s="39">
        <v>262</v>
      </c>
    </row>
    <row r="63" spans="1:2" x14ac:dyDescent="0.15">
      <c r="A63" s="39" t="s">
        <v>101</v>
      </c>
      <c r="B63" s="39">
        <v>263</v>
      </c>
    </row>
    <row r="64" spans="1:2" x14ac:dyDescent="0.15">
      <c r="A64" s="39" t="s">
        <v>209</v>
      </c>
      <c r="B64" s="39">
        <v>264</v>
      </c>
    </row>
    <row r="65" spans="1:2" x14ac:dyDescent="0.15">
      <c r="A65" s="39" t="s">
        <v>82</v>
      </c>
      <c r="B65" s="39">
        <v>265</v>
      </c>
    </row>
    <row r="66" spans="1:2" x14ac:dyDescent="0.15">
      <c r="A66" s="39" t="s">
        <v>76</v>
      </c>
      <c r="B66" s="39">
        <v>266</v>
      </c>
    </row>
    <row r="67" spans="1:2" x14ac:dyDescent="0.15">
      <c r="A67" s="39" t="s">
        <v>210</v>
      </c>
      <c r="B67" s="39">
        <v>267</v>
      </c>
    </row>
    <row r="68" spans="1:2" x14ac:dyDescent="0.15">
      <c r="A68" s="39" t="s">
        <v>211</v>
      </c>
      <c r="B68" s="39">
        <v>268</v>
      </c>
    </row>
    <row r="69" spans="1:2" x14ac:dyDescent="0.15">
      <c r="A69" s="39" t="s">
        <v>81</v>
      </c>
      <c r="B69" s="39">
        <v>269</v>
      </c>
    </row>
    <row r="70" spans="1:2" x14ac:dyDescent="0.15">
      <c r="A70" s="39" t="s">
        <v>356</v>
      </c>
      <c r="B70" s="39">
        <v>270</v>
      </c>
    </row>
    <row r="71" spans="1:2" x14ac:dyDescent="0.15">
      <c r="A71" s="39" t="s">
        <v>212</v>
      </c>
      <c r="B71" s="39">
        <v>271</v>
      </c>
    </row>
    <row r="72" spans="1:2" x14ac:dyDescent="0.15">
      <c r="A72" s="39" t="s">
        <v>213</v>
      </c>
      <c r="B72" s="39">
        <v>272</v>
      </c>
    </row>
    <row r="73" spans="1:2" x14ac:dyDescent="0.15">
      <c r="A73" s="39" t="s">
        <v>214</v>
      </c>
      <c r="B73" s="39">
        <v>273</v>
      </c>
    </row>
    <row r="74" spans="1:2" x14ac:dyDescent="0.15">
      <c r="A74" s="39" t="s">
        <v>215</v>
      </c>
      <c r="B74" s="39">
        <v>274</v>
      </c>
    </row>
    <row r="75" spans="1:2" x14ac:dyDescent="0.15">
      <c r="A75" s="39" t="s">
        <v>83</v>
      </c>
      <c r="B75" s="39">
        <v>275</v>
      </c>
    </row>
    <row r="76" spans="1:2" x14ac:dyDescent="0.15">
      <c r="A76" s="39" t="s">
        <v>216</v>
      </c>
      <c r="B76" s="39">
        <v>276</v>
      </c>
    </row>
    <row r="77" spans="1:2" x14ac:dyDescent="0.15">
      <c r="A77" s="39" t="s">
        <v>217</v>
      </c>
      <c r="B77" s="39">
        <v>277</v>
      </c>
    </row>
    <row r="78" spans="1:2" x14ac:dyDescent="0.15">
      <c r="A78" s="39" t="s">
        <v>110</v>
      </c>
      <c r="B78" s="39">
        <v>278</v>
      </c>
    </row>
    <row r="79" spans="1:2" x14ac:dyDescent="0.15">
      <c r="A79" s="39" t="s">
        <v>218</v>
      </c>
      <c r="B79" s="39">
        <v>279</v>
      </c>
    </row>
    <row r="80" spans="1:2" x14ac:dyDescent="0.15">
      <c r="A80" s="39" t="s">
        <v>219</v>
      </c>
      <c r="B80" s="39">
        <v>280</v>
      </c>
    </row>
    <row r="81" spans="1:2" x14ac:dyDescent="0.15">
      <c r="A81" s="39" t="s">
        <v>220</v>
      </c>
      <c r="B81" s="39">
        <v>281</v>
      </c>
    </row>
    <row r="82" spans="1:2" x14ac:dyDescent="0.15">
      <c r="A82" s="39" t="s">
        <v>221</v>
      </c>
      <c r="B82" s="39">
        <v>282</v>
      </c>
    </row>
    <row r="83" spans="1:2" x14ac:dyDescent="0.15">
      <c r="A83" s="39" t="s">
        <v>102</v>
      </c>
      <c r="B83" s="39">
        <v>283</v>
      </c>
    </row>
    <row r="84" spans="1:2" x14ac:dyDescent="0.15">
      <c r="A84" s="39" t="s">
        <v>222</v>
      </c>
      <c r="B84" s="39">
        <v>284</v>
      </c>
    </row>
    <row r="85" spans="1:2" x14ac:dyDescent="0.15">
      <c r="A85" s="39" t="s">
        <v>88</v>
      </c>
      <c r="B85" s="39">
        <v>285</v>
      </c>
    </row>
    <row r="86" spans="1:2" x14ac:dyDescent="0.15">
      <c r="A86" s="39" t="s">
        <v>223</v>
      </c>
      <c r="B86" s="39">
        <v>286</v>
      </c>
    </row>
    <row r="87" spans="1:2" x14ac:dyDescent="0.15">
      <c r="A87" s="39" t="s">
        <v>224</v>
      </c>
      <c r="B87" s="39">
        <v>287</v>
      </c>
    </row>
    <row r="88" spans="1:2" x14ac:dyDescent="0.15">
      <c r="A88" s="39" t="s">
        <v>162</v>
      </c>
      <c r="B88" s="39">
        <v>288</v>
      </c>
    </row>
    <row r="89" spans="1:2" x14ac:dyDescent="0.15">
      <c r="A89" s="39" t="s">
        <v>225</v>
      </c>
      <c r="B89" s="39">
        <v>289</v>
      </c>
    </row>
    <row r="90" spans="1:2" x14ac:dyDescent="0.15">
      <c r="A90" s="39" t="s">
        <v>86</v>
      </c>
      <c r="B90" s="39">
        <v>290</v>
      </c>
    </row>
    <row r="91" spans="1:2" x14ac:dyDescent="0.15">
      <c r="A91" s="39" t="s">
        <v>137</v>
      </c>
      <c r="B91" s="39">
        <v>291</v>
      </c>
    </row>
    <row r="92" spans="1:2" x14ac:dyDescent="0.15">
      <c r="A92" s="39" t="s">
        <v>226</v>
      </c>
      <c r="B92" s="39">
        <v>292</v>
      </c>
    </row>
    <row r="93" spans="1:2" x14ac:dyDescent="0.15">
      <c r="A93" s="39" t="s">
        <v>1169</v>
      </c>
      <c r="B93" s="39">
        <v>293</v>
      </c>
    </row>
    <row r="94" spans="1:2" x14ac:dyDescent="0.15">
      <c r="A94" s="39" t="s">
        <v>227</v>
      </c>
      <c r="B94" s="39">
        <v>294</v>
      </c>
    </row>
    <row r="95" spans="1:2" x14ac:dyDescent="0.15">
      <c r="A95" s="39" t="s">
        <v>228</v>
      </c>
      <c r="B95" s="39">
        <v>295</v>
      </c>
    </row>
    <row r="96" spans="1:2" x14ac:dyDescent="0.15">
      <c r="A96" s="39" t="s">
        <v>229</v>
      </c>
      <c r="B96" s="39">
        <v>296</v>
      </c>
    </row>
    <row r="97" spans="1:2" x14ac:dyDescent="0.15">
      <c r="A97" s="39" t="s">
        <v>230</v>
      </c>
      <c r="B97" s="39">
        <v>297</v>
      </c>
    </row>
    <row r="98" spans="1:2" x14ac:dyDescent="0.15">
      <c r="A98" s="39" t="s">
        <v>231</v>
      </c>
      <c r="B98" s="39">
        <v>298</v>
      </c>
    </row>
    <row r="99" spans="1:2" x14ac:dyDescent="0.15">
      <c r="A99" s="39" t="s">
        <v>232</v>
      </c>
      <c r="B99" s="39">
        <v>299</v>
      </c>
    </row>
    <row r="100" spans="1:2" x14ac:dyDescent="0.15">
      <c r="A100" s="39" t="s">
        <v>233</v>
      </c>
      <c r="B100" s="39">
        <v>701</v>
      </c>
    </row>
    <row r="101" spans="1:2" x14ac:dyDescent="0.15">
      <c r="A101" s="39" t="s">
        <v>234</v>
      </c>
      <c r="B101" s="39">
        <v>702</v>
      </c>
    </row>
    <row r="102" spans="1:2" x14ac:dyDescent="0.15">
      <c r="A102" s="39" t="s">
        <v>103</v>
      </c>
      <c r="B102" s="39">
        <v>703</v>
      </c>
    </row>
    <row r="103" spans="1:2" x14ac:dyDescent="0.15">
      <c r="A103" s="39" t="s">
        <v>357</v>
      </c>
      <c r="B103" s="39">
        <v>704</v>
      </c>
    </row>
    <row r="104" spans="1:2" x14ac:dyDescent="0.15">
      <c r="A104" s="39" t="s">
        <v>235</v>
      </c>
      <c r="B104" s="39">
        <v>705</v>
      </c>
    </row>
    <row r="105" spans="1:2" x14ac:dyDescent="0.15">
      <c r="A105" s="39" t="s">
        <v>236</v>
      </c>
      <c r="B105" s="39">
        <v>706</v>
      </c>
    </row>
    <row r="106" spans="1:2" x14ac:dyDescent="0.15">
      <c r="A106" s="39" t="s">
        <v>75</v>
      </c>
      <c r="B106" s="39">
        <v>707</v>
      </c>
    </row>
    <row r="107" spans="1:2" x14ac:dyDescent="0.15">
      <c r="A107" s="39" t="s">
        <v>237</v>
      </c>
      <c r="B107" s="39">
        <v>708</v>
      </c>
    </row>
    <row r="108" spans="1:2" x14ac:dyDescent="0.15">
      <c r="A108" s="39" t="s">
        <v>7</v>
      </c>
      <c r="B108" s="39">
        <v>709</v>
      </c>
    </row>
    <row r="109" spans="1:2" x14ac:dyDescent="0.15">
      <c r="A109" s="39" t="s">
        <v>238</v>
      </c>
      <c r="B109" s="39">
        <v>710</v>
      </c>
    </row>
    <row r="110" spans="1:2" x14ac:dyDescent="0.15">
      <c r="A110" s="39" t="s">
        <v>239</v>
      </c>
      <c r="B110" s="39">
        <v>711</v>
      </c>
    </row>
    <row r="111" spans="1:2" x14ac:dyDescent="0.15">
      <c r="A111" s="39" t="s">
        <v>99</v>
      </c>
      <c r="B111" s="39">
        <v>712</v>
      </c>
    </row>
    <row r="112" spans="1:2" x14ac:dyDescent="0.15">
      <c r="A112" s="39" t="s">
        <v>92</v>
      </c>
      <c r="B112" s="39">
        <v>713</v>
      </c>
    </row>
    <row r="113" spans="1:2" x14ac:dyDescent="0.15">
      <c r="A113" s="39" t="s">
        <v>251</v>
      </c>
      <c r="B113" s="39">
        <v>714</v>
      </c>
    </row>
    <row r="114" spans="1:2" x14ac:dyDescent="0.15">
      <c r="A114" s="39" t="s">
        <v>128</v>
      </c>
      <c r="B114" s="39">
        <v>715</v>
      </c>
    </row>
    <row r="115" spans="1:2" x14ac:dyDescent="0.15">
      <c r="A115" s="39" t="s">
        <v>89</v>
      </c>
      <c r="B115" s="39">
        <v>716</v>
      </c>
    </row>
    <row r="116" spans="1:2" x14ac:dyDescent="0.15">
      <c r="A116" s="39" t="s">
        <v>240</v>
      </c>
      <c r="B116" s="39">
        <v>717</v>
      </c>
    </row>
    <row r="117" spans="1:2" x14ac:dyDescent="0.15">
      <c r="A117" s="39" t="s">
        <v>241</v>
      </c>
      <c r="B117" s="39">
        <v>718</v>
      </c>
    </row>
    <row r="118" spans="1:2" x14ac:dyDescent="0.15">
      <c r="A118" s="39" t="s">
        <v>242</v>
      </c>
      <c r="B118" s="39">
        <v>719</v>
      </c>
    </row>
    <row r="119" spans="1:2" x14ac:dyDescent="0.15">
      <c r="A119" s="39" t="s">
        <v>91</v>
      </c>
      <c r="B119" s="39">
        <v>720</v>
      </c>
    </row>
    <row r="120" spans="1:2" x14ac:dyDescent="0.15">
      <c r="A120" s="39" t="s">
        <v>243</v>
      </c>
      <c r="B120" s="39">
        <v>721</v>
      </c>
    </row>
    <row r="121" spans="1:2" x14ac:dyDescent="0.15">
      <c r="A121" s="39" t="s">
        <v>139</v>
      </c>
      <c r="B121" s="39">
        <v>722</v>
      </c>
    </row>
    <row r="122" spans="1:2" x14ac:dyDescent="0.15">
      <c r="A122" s="39" t="s">
        <v>358</v>
      </c>
      <c r="B122" s="39">
        <v>723</v>
      </c>
    </row>
    <row r="123" spans="1:2" x14ac:dyDescent="0.15">
      <c r="A123" s="39" t="s">
        <v>244</v>
      </c>
      <c r="B123" s="39">
        <v>724</v>
      </c>
    </row>
    <row r="124" spans="1:2" x14ac:dyDescent="0.15">
      <c r="A124" s="39" t="s">
        <v>245</v>
      </c>
      <c r="B124" s="39">
        <v>725</v>
      </c>
    </row>
    <row r="125" spans="1:2" x14ac:dyDescent="0.15">
      <c r="A125" s="39" t="s">
        <v>246</v>
      </c>
      <c r="B125" s="39">
        <v>726</v>
      </c>
    </row>
    <row r="126" spans="1:2" x14ac:dyDescent="0.15">
      <c r="A126" s="39" t="s">
        <v>247</v>
      </c>
      <c r="B126" s="39">
        <v>727</v>
      </c>
    </row>
    <row r="127" spans="1:2" x14ac:dyDescent="0.15">
      <c r="A127" s="39" t="s">
        <v>98</v>
      </c>
      <c r="B127" s="39">
        <v>728</v>
      </c>
    </row>
    <row r="128" spans="1:2" x14ac:dyDescent="0.15">
      <c r="A128" s="39" t="s">
        <v>96</v>
      </c>
      <c r="B128" s="39">
        <v>729</v>
      </c>
    </row>
    <row r="129" spans="1:2" x14ac:dyDescent="0.15">
      <c r="A129" s="39" t="s">
        <v>248</v>
      </c>
      <c r="B129" s="39">
        <v>730</v>
      </c>
    </row>
    <row r="130" spans="1:2" x14ac:dyDescent="0.15">
      <c r="A130" s="39" t="s">
        <v>87</v>
      </c>
      <c r="B130" s="39">
        <v>731</v>
      </c>
    </row>
    <row r="131" spans="1:2" x14ac:dyDescent="0.15">
      <c r="A131" s="39" t="s">
        <v>142</v>
      </c>
      <c r="B131" s="39">
        <v>732</v>
      </c>
    </row>
    <row r="132" spans="1:2" x14ac:dyDescent="0.15">
      <c r="A132" s="39" t="s">
        <v>173</v>
      </c>
      <c r="B132" s="39">
        <v>733</v>
      </c>
    </row>
    <row r="133" spans="1:2" x14ac:dyDescent="0.15">
      <c r="A133" s="39" t="s">
        <v>90</v>
      </c>
      <c r="B133" s="39">
        <v>734</v>
      </c>
    </row>
    <row r="134" spans="1:2" x14ac:dyDescent="0.15">
      <c r="A134" s="39" t="s">
        <v>97</v>
      </c>
      <c r="B134" s="39">
        <v>735</v>
      </c>
    </row>
    <row r="135" spans="1:2" x14ac:dyDescent="0.15">
      <c r="A135" s="39" t="s">
        <v>249</v>
      </c>
      <c r="B135" s="39">
        <v>736</v>
      </c>
    </row>
    <row r="136" spans="1:2" x14ac:dyDescent="0.15">
      <c r="A136" s="39" t="s">
        <v>250</v>
      </c>
      <c r="B136" s="39">
        <v>737</v>
      </c>
    </row>
  </sheetData>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0.249977111117893"/>
  </sheetPr>
  <dimension ref="A1:P15"/>
  <sheetViews>
    <sheetView workbookViewId="0">
      <selection activeCell="E1" sqref="E1:E3"/>
    </sheetView>
  </sheetViews>
  <sheetFormatPr defaultRowHeight="13.5" x14ac:dyDescent="0.15"/>
  <cols>
    <col min="1" max="1" width="18.125" bestFit="1" customWidth="1"/>
    <col min="5" max="5" width="13" bestFit="1" customWidth="1"/>
  </cols>
  <sheetData>
    <row r="1" spans="1:16" x14ac:dyDescent="0.15">
      <c r="A1" s="8" t="s">
        <v>303</v>
      </c>
      <c r="C1" s="9" t="s">
        <v>15</v>
      </c>
      <c r="D1" s="4"/>
      <c r="E1" s="10" t="s">
        <v>936</v>
      </c>
      <c r="G1" s="11" t="s">
        <v>341</v>
      </c>
      <c r="I1" s="13" t="s">
        <v>5</v>
      </c>
      <c r="K1" s="8" t="s">
        <v>379</v>
      </c>
      <c r="L1" s="8" t="s">
        <v>380</v>
      </c>
      <c r="N1" s="40">
        <v>0</v>
      </c>
      <c r="P1" s="41" t="s">
        <v>372</v>
      </c>
    </row>
    <row r="2" spans="1:16" x14ac:dyDescent="0.15">
      <c r="A2" s="8" t="s">
        <v>304</v>
      </c>
      <c r="C2" s="9" t="s">
        <v>8</v>
      </c>
      <c r="D2" s="4"/>
      <c r="E2" s="10" t="s">
        <v>340</v>
      </c>
      <c r="G2" s="12"/>
      <c r="I2" s="13" t="s">
        <v>1</v>
      </c>
      <c r="K2" s="8" t="s">
        <v>381</v>
      </c>
      <c r="L2" s="8" t="s">
        <v>360</v>
      </c>
      <c r="N2" s="40">
        <v>1</v>
      </c>
      <c r="P2" s="41" t="s">
        <v>373</v>
      </c>
    </row>
    <row r="3" spans="1:16" x14ac:dyDescent="0.15">
      <c r="A3" s="8" t="s">
        <v>305</v>
      </c>
      <c r="E3" s="10" t="s">
        <v>937</v>
      </c>
      <c r="K3" s="8" t="s">
        <v>382</v>
      </c>
      <c r="L3" s="8" t="s">
        <v>361</v>
      </c>
      <c r="N3" s="40">
        <v>2</v>
      </c>
      <c r="P3" s="41" t="s">
        <v>374</v>
      </c>
    </row>
    <row r="4" spans="1:16" x14ac:dyDescent="0.15">
      <c r="A4" s="8" t="s">
        <v>306</v>
      </c>
      <c r="K4" s="8" t="s">
        <v>383</v>
      </c>
      <c r="L4" s="8" t="s">
        <v>362</v>
      </c>
      <c r="N4" s="40">
        <v>3</v>
      </c>
      <c r="P4" s="41" t="s">
        <v>375</v>
      </c>
    </row>
    <row r="5" spans="1:16" x14ac:dyDescent="0.15">
      <c r="A5" s="8" t="s">
        <v>307</v>
      </c>
      <c r="K5" s="8" t="s">
        <v>384</v>
      </c>
      <c r="L5" s="8" t="s">
        <v>363</v>
      </c>
      <c r="N5" s="40">
        <v>4</v>
      </c>
    </row>
    <row r="6" spans="1:16" x14ac:dyDescent="0.15">
      <c r="A6" s="8" t="s">
        <v>308</v>
      </c>
      <c r="K6" s="8" t="s">
        <v>385</v>
      </c>
      <c r="L6" s="8" t="s">
        <v>364</v>
      </c>
      <c r="N6" s="40">
        <v>5</v>
      </c>
    </row>
    <row r="7" spans="1:16" x14ac:dyDescent="0.15">
      <c r="A7" s="8" t="s">
        <v>309</v>
      </c>
      <c r="K7" s="8" t="s">
        <v>386</v>
      </c>
      <c r="L7" s="8" t="s">
        <v>365</v>
      </c>
    </row>
    <row r="8" spans="1:16" x14ac:dyDescent="0.15">
      <c r="A8" s="8" t="s">
        <v>310</v>
      </c>
      <c r="K8" s="8" t="s">
        <v>387</v>
      </c>
      <c r="L8" s="8" t="s">
        <v>388</v>
      </c>
    </row>
    <row r="9" spans="1:16" x14ac:dyDescent="0.15">
      <c r="A9" s="8" t="s">
        <v>311</v>
      </c>
      <c r="K9" s="8" t="s">
        <v>389</v>
      </c>
      <c r="L9" s="8" t="s">
        <v>366</v>
      </c>
    </row>
    <row r="10" spans="1:16" x14ac:dyDescent="0.15">
      <c r="A10" s="8" t="s">
        <v>312</v>
      </c>
      <c r="K10" s="8" t="s">
        <v>390</v>
      </c>
      <c r="L10" s="8" t="s">
        <v>367</v>
      </c>
    </row>
    <row r="11" spans="1:16" x14ac:dyDescent="0.15">
      <c r="A11" s="8" t="s">
        <v>313</v>
      </c>
      <c r="K11" s="8" t="s">
        <v>391</v>
      </c>
      <c r="L11" s="8" t="s">
        <v>368</v>
      </c>
    </row>
    <row r="12" spans="1:16" x14ac:dyDescent="0.15">
      <c r="A12" s="8" t="s">
        <v>314</v>
      </c>
      <c r="K12" s="8" t="s">
        <v>392</v>
      </c>
      <c r="L12" s="8" t="s">
        <v>369</v>
      </c>
    </row>
    <row r="13" spans="1:16" x14ac:dyDescent="0.15">
      <c r="A13" s="8" t="s">
        <v>315</v>
      </c>
      <c r="K13" s="8" t="s">
        <v>393</v>
      </c>
      <c r="L13" s="8" t="s">
        <v>370</v>
      </c>
    </row>
    <row r="14" spans="1:16" x14ac:dyDescent="0.15">
      <c r="A14" s="8" t="s">
        <v>316</v>
      </c>
      <c r="K14" s="8" t="s">
        <v>394</v>
      </c>
      <c r="L14" s="8" t="s">
        <v>371</v>
      </c>
    </row>
    <row r="15" spans="1:16" x14ac:dyDescent="0.15">
      <c r="K15" s="8" t="s">
        <v>395</v>
      </c>
      <c r="L15" s="8" t="s">
        <v>316</v>
      </c>
    </row>
  </sheetData>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0.249977111117893"/>
  </sheetPr>
  <dimension ref="A1:D53"/>
  <sheetViews>
    <sheetView topLeftCell="A28" workbookViewId="0">
      <selection activeCell="A49" sqref="A49"/>
    </sheetView>
  </sheetViews>
  <sheetFormatPr defaultRowHeight="13.5" x14ac:dyDescent="0.15"/>
  <cols>
    <col min="1" max="1" width="9" style="7"/>
    <col min="2" max="2" width="33.375" style="7" bestFit="1" customWidth="1"/>
  </cols>
  <sheetData>
    <row r="1" spans="1:4" x14ac:dyDescent="0.15">
      <c r="A1" s="5">
        <v>204</v>
      </c>
      <c r="B1" s="5" t="s">
        <v>252</v>
      </c>
      <c r="C1" s="8" t="s">
        <v>317</v>
      </c>
      <c r="D1" s="8"/>
    </row>
    <row r="2" spans="1:4" x14ac:dyDescent="0.15">
      <c r="A2" s="5">
        <v>205</v>
      </c>
      <c r="B2" s="5" t="s">
        <v>253</v>
      </c>
    </row>
    <row r="3" spans="1:4" x14ac:dyDescent="0.15">
      <c r="A3" s="5">
        <v>214</v>
      </c>
      <c r="B3" s="5" t="s">
        <v>254</v>
      </c>
    </row>
    <row r="4" spans="1:4" x14ac:dyDescent="0.15">
      <c r="A4" s="5">
        <v>215</v>
      </c>
      <c r="B4" s="5" t="s">
        <v>255</v>
      </c>
    </row>
    <row r="5" spans="1:4" x14ac:dyDescent="0.15">
      <c r="A5" s="5">
        <v>219</v>
      </c>
      <c r="B5" s="5" t="s">
        <v>256</v>
      </c>
    </row>
    <row r="6" spans="1:4" x14ac:dyDescent="0.15">
      <c r="A6" s="5">
        <v>220</v>
      </c>
      <c r="B6" s="5" t="s">
        <v>257</v>
      </c>
    </row>
    <row r="7" spans="1:4" x14ac:dyDescent="0.15">
      <c r="A7" s="5">
        <v>226</v>
      </c>
      <c r="B7" s="5" t="s">
        <v>258</v>
      </c>
    </row>
    <row r="8" spans="1:4" x14ac:dyDescent="0.15">
      <c r="A8" s="5">
        <v>227</v>
      </c>
      <c r="B8" s="5" t="s">
        <v>259</v>
      </c>
    </row>
    <row r="9" spans="1:4" x14ac:dyDescent="0.15">
      <c r="A9" s="5">
        <v>229</v>
      </c>
      <c r="B9" s="5" t="s">
        <v>260</v>
      </c>
    </row>
    <row r="10" spans="1:4" x14ac:dyDescent="0.15">
      <c r="A10" s="5">
        <v>231</v>
      </c>
      <c r="B10" s="5" t="s">
        <v>261</v>
      </c>
    </row>
    <row r="11" spans="1:4" x14ac:dyDescent="0.15">
      <c r="A11" s="5">
        <v>232</v>
      </c>
      <c r="B11" s="5" t="s">
        <v>262</v>
      </c>
    </row>
    <row r="12" spans="1:4" x14ac:dyDescent="0.15">
      <c r="A12" s="5">
        <v>234</v>
      </c>
      <c r="B12" s="5" t="s">
        <v>263</v>
      </c>
    </row>
    <row r="13" spans="1:4" x14ac:dyDescent="0.15">
      <c r="A13" s="5">
        <v>269</v>
      </c>
      <c r="B13" s="5" t="s">
        <v>264</v>
      </c>
    </row>
    <row r="14" spans="1:4" x14ac:dyDescent="0.15">
      <c r="A14" s="5">
        <v>240</v>
      </c>
      <c r="B14" s="5" t="s">
        <v>265</v>
      </c>
    </row>
    <row r="15" spans="1:4" x14ac:dyDescent="0.15">
      <c r="A15" s="5">
        <v>243</v>
      </c>
      <c r="B15" s="5" t="s">
        <v>266</v>
      </c>
    </row>
    <row r="16" spans="1:4" x14ac:dyDescent="0.15">
      <c r="A16" s="5">
        <v>242</v>
      </c>
      <c r="B16" s="5" t="s">
        <v>267</v>
      </c>
    </row>
    <row r="17" spans="1:2" x14ac:dyDescent="0.15">
      <c r="A17" s="5">
        <v>249</v>
      </c>
      <c r="B17" s="5" t="s">
        <v>268</v>
      </c>
    </row>
    <row r="18" spans="1:2" x14ac:dyDescent="0.15">
      <c r="A18" s="5">
        <v>253</v>
      </c>
      <c r="B18" s="5" t="s">
        <v>269</v>
      </c>
    </row>
    <row r="19" spans="1:2" x14ac:dyDescent="0.15">
      <c r="A19" s="5">
        <v>272</v>
      </c>
      <c r="B19" s="5" t="s">
        <v>270</v>
      </c>
    </row>
    <row r="20" spans="1:2" x14ac:dyDescent="0.15">
      <c r="A20" s="5">
        <v>256</v>
      </c>
      <c r="B20" s="5" t="s">
        <v>271</v>
      </c>
    </row>
    <row r="21" spans="1:2" x14ac:dyDescent="0.15">
      <c r="A21" s="5">
        <v>257</v>
      </c>
      <c r="B21" s="5" t="s">
        <v>272</v>
      </c>
    </row>
    <row r="22" spans="1:2" x14ac:dyDescent="0.15">
      <c r="A22" s="5">
        <v>259</v>
      </c>
      <c r="B22" s="5" t="s">
        <v>273</v>
      </c>
    </row>
    <row r="23" spans="1:2" x14ac:dyDescent="0.15">
      <c r="A23" s="5">
        <v>273</v>
      </c>
      <c r="B23" s="5" t="s">
        <v>274</v>
      </c>
    </row>
    <row r="24" spans="1:2" x14ac:dyDescent="0.15">
      <c r="A24" s="5">
        <v>263</v>
      </c>
      <c r="B24" s="5" t="s">
        <v>275</v>
      </c>
    </row>
    <row r="25" spans="1:2" x14ac:dyDescent="0.15">
      <c r="A25" s="5">
        <v>264</v>
      </c>
      <c r="B25" s="5" t="s">
        <v>276</v>
      </c>
    </row>
    <row r="26" spans="1:2" x14ac:dyDescent="0.15">
      <c r="A26" s="5">
        <v>275</v>
      </c>
      <c r="B26" s="5" t="s">
        <v>110</v>
      </c>
    </row>
    <row r="27" spans="1:2" x14ac:dyDescent="0.15">
      <c r="A27" s="5">
        <v>277</v>
      </c>
      <c r="B27" s="5" t="s">
        <v>277</v>
      </c>
    </row>
    <row r="28" spans="1:2" x14ac:dyDescent="0.15">
      <c r="A28" s="5">
        <v>281</v>
      </c>
      <c r="B28" s="5" t="s">
        <v>278</v>
      </c>
    </row>
    <row r="29" spans="1:2" x14ac:dyDescent="0.15">
      <c r="A29" s="5">
        <v>278</v>
      </c>
      <c r="B29" s="5" t="s">
        <v>279</v>
      </c>
    </row>
    <row r="30" spans="1:2" x14ac:dyDescent="0.15">
      <c r="A30" s="5">
        <v>283</v>
      </c>
      <c r="B30" s="5" t="s">
        <v>280</v>
      </c>
    </row>
    <row r="31" spans="1:2" x14ac:dyDescent="0.15">
      <c r="A31" s="6">
        <v>285</v>
      </c>
      <c r="B31" s="6" t="s">
        <v>281</v>
      </c>
    </row>
    <row r="32" spans="1:2" x14ac:dyDescent="0.15">
      <c r="A32" s="5">
        <v>289</v>
      </c>
      <c r="B32" s="5" t="s">
        <v>282</v>
      </c>
    </row>
    <row r="33" spans="1:2" x14ac:dyDescent="0.15">
      <c r="A33" s="5">
        <v>290</v>
      </c>
      <c r="B33" s="5" t="s">
        <v>113</v>
      </c>
    </row>
    <row r="34" spans="1:2" x14ac:dyDescent="0.15">
      <c r="A34" s="5">
        <v>291</v>
      </c>
      <c r="B34" s="5" t="s">
        <v>283</v>
      </c>
    </row>
    <row r="35" spans="1:2" x14ac:dyDescent="0.15">
      <c r="A35" s="5">
        <v>292</v>
      </c>
      <c r="B35" s="5" t="s">
        <v>284</v>
      </c>
    </row>
    <row r="36" spans="1:2" x14ac:dyDescent="0.15">
      <c r="A36" s="5">
        <v>293</v>
      </c>
      <c r="B36" s="5" t="s">
        <v>285</v>
      </c>
    </row>
    <row r="37" spans="1:2" x14ac:dyDescent="0.15">
      <c r="A37" s="5">
        <v>295</v>
      </c>
      <c r="B37" s="5" t="s">
        <v>286</v>
      </c>
    </row>
    <row r="38" spans="1:2" x14ac:dyDescent="0.15">
      <c r="A38" s="5">
        <v>296</v>
      </c>
      <c r="B38" s="5" t="s">
        <v>287</v>
      </c>
    </row>
    <row r="39" spans="1:2" x14ac:dyDescent="0.15">
      <c r="A39" s="5">
        <v>297</v>
      </c>
      <c r="B39" s="5" t="s">
        <v>288</v>
      </c>
    </row>
    <row r="40" spans="1:2" x14ac:dyDescent="0.15">
      <c r="A40" s="5">
        <v>705</v>
      </c>
      <c r="B40" s="5" t="s">
        <v>289</v>
      </c>
    </row>
    <row r="41" spans="1:2" x14ac:dyDescent="0.15">
      <c r="A41" s="5">
        <v>709</v>
      </c>
      <c r="B41" s="5" t="s">
        <v>290</v>
      </c>
    </row>
    <row r="42" spans="1:2" x14ac:dyDescent="0.15">
      <c r="A42" s="5">
        <v>712</v>
      </c>
      <c r="B42" s="5" t="s">
        <v>291</v>
      </c>
    </row>
    <row r="43" spans="1:2" x14ac:dyDescent="0.15">
      <c r="A43" s="5">
        <v>715</v>
      </c>
      <c r="B43" s="5" t="s">
        <v>292</v>
      </c>
    </row>
    <row r="44" spans="1:2" x14ac:dyDescent="0.15">
      <c r="A44" s="5">
        <v>718</v>
      </c>
      <c r="B44" s="5" t="s">
        <v>293</v>
      </c>
    </row>
    <row r="45" spans="1:2" x14ac:dyDescent="0.15">
      <c r="A45" s="5">
        <v>719</v>
      </c>
      <c r="B45" s="5" t="s">
        <v>294</v>
      </c>
    </row>
    <row r="46" spans="1:2" x14ac:dyDescent="0.15">
      <c r="A46" s="5">
        <v>720</v>
      </c>
      <c r="B46" s="5" t="s">
        <v>295</v>
      </c>
    </row>
    <row r="47" spans="1:2" x14ac:dyDescent="0.15">
      <c r="A47" s="5">
        <v>722</v>
      </c>
      <c r="B47" s="5" t="s">
        <v>296</v>
      </c>
    </row>
    <row r="48" spans="1:2" x14ac:dyDescent="0.15">
      <c r="A48" s="5">
        <v>723</v>
      </c>
      <c r="B48" s="5" t="s">
        <v>297</v>
      </c>
    </row>
    <row r="49" spans="1:2" x14ac:dyDescent="0.15">
      <c r="A49" s="5">
        <v>724</v>
      </c>
      <c r="B49" s="5" t="s">
        <v>298</v>
      </c>
    </row>
    <row r="50" spans="1:2" x14ac:dyDescent="0.15">
      <c r="A50" s="5">
        <v>725</v>
      </c>
      <c r="B50" s="5" t="s">
        <v>299</v>
      </c>
    </row>
    <row r="51" spans="1:2" x14ac:dyDescent="0.15">
      <c r="A51" s="5">
        <v>726</v>
      </c>
      <c r="B51" s="6" t="s">
        <v>300</v>
      </c>
    </row>
    <row r="52" spans="1:2" x14ac:dyDescent="0.15">
      <c r="A52" s="5">
        <v>729</v>
      </c>
      <c r="B52" s="5" t="s">
        <v>301</v>
      </c>
    </row>
    <row r="53" spans="1:2" x14ac:dyDescent="0.15">
      <c r="A53" s="5">
        <v>730</v>
      </c>
      <c r="B53" s="5" t="s">
        <v>302</v>
      </c>
    </row>
  </sheetData>
  <phoneticPr fontId="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0.249977111117893"/>
  </sheetPr>
  <dimension ref="A1:F7"/>
  <sheetViews>
    <sheetView workbookViewId="0">
      <selection activeCell="A49" sqref="A49"/>
    </sheetView>
  </sheetViews>
  <sheetFormatPr defaultRowHeight="13.5" x14ac:dyDescent="0.15"/>
  <sheetData>
    <row r="1" spans="1:6" x14ac:dyDescent="0.15">
      <c r="A1">
        <v>205</v>
      </c>
      <c r="B1" t="s">
        <v>64</v>
      </c>
      <c r="E1" s="8" t="s">
        <v>318</v>
      </c>
      <c r="F1" s="8"/>
    </row>
    <row r="2" spans="1:6" x14ac:dyDescent="0.15">
      <c r="A2">
        <v>215</v>
      </c>
      <c r="B2" t="s">
        <v>120</v>
      </c>
    </row>
    <row r="3" spans="1:6" x14ac:dyDescent="0.15">
      <c r="A3">
        <v>226</v>
      </c>
      <c r="B3" t="s">
        <v>11</v>
      </c>
    </row>
    <row r="4" spans="1:6" x14ac:dyDescent="0.15">
      <c r="A4">
        <v>297</v>
      </c>
      <c r="B4" t="s">
        <v>115</v>
      </c>
    </row>
    <row r="5" spans="1:6" x14ac:dyDescent="0.15">
      <c r="A5">
        <v>702</v>
      </c>
      <c r="B5" t="s">
        <v>44</v>
      </c>
    </row>
    <row r="6" spans="1:6" x14ac:dyDescent="0.15">
      <c r="A6">
        <v>716</v>
      </c>
      <c r="B6" t="s">
        <v>19</v>
      </c>
    </row>
    <row r="7" spans="1:6" x14ac:dyDescent="0.15">
      <c r="A7">
        <v>728</v>
      </c>
      <c r="B7" t="s">
        <v>106</v>
      </c>
    </row>
  </sheetData>
  <phoneticPr fontId="2"/>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tint="-0.249977111117893"/>
  </sheetPr>
  <dimension ref="A1:H20"/>
  <sheetViews>
    <sheetView workbookViewId="0">
      <selection activeCell="A49" sqref="A49"/>
    </sheetView>
  </sheetViews>
  <sheetFormatPr defaultRowHeight="13.5" x14ac:dyDescent="0.15"/>
  <sheetData>
    <row r="1" spans="1:8" x14ac:dyDescent="0.15">
      <c r="A1">
        <v>213</v>
      </c>
      <c r="B1" t="s">
        <v>121</v>
      </c>
      <c r="F1" s="8" t="s">
        <v>319</v>
      </c>
      <c r="G1" s="8"/>
      <c r="H1" s="8"/>
    </row>
    <row r="2" spans="1:8" x14ac:dyDescent="0.15">
      <c r="A2">
        <v>211</v>
      </c>
      <c r="B2" t="s">
        <v>122</v>
      </c>
    </row>
    <row r="3" spans="1:8" x14ac:dyDescent="0.15">
      <c r="A3">
        <v>230</v>
      </c>
      <c r="B3" t="s">
        <v>123</v>
      </c>
    </row>
    <row r="4" spans="1:8" x14ac:dyDescent="0.15">
      <c r="A4">
        <v>231</v>
      </c>
      <c r="B4" t="s">
        <v>35</v>
      </c>
    </row>
    <row r="5" spans="1:8" x14ac:dyDescent="0.15">
      <c r="A5">
        <v>232</v>
      </c>
      <c r="B5" t="s">
        <v>39</v>
      </c>
    </row>
    <row r="6" spans="1:8" x14ac:dyDescent="0.15">
      <c r="A6">
        <v>269</v>
      </c>
      <c r="B6" t="s">
        <v>25</v>
      </c>
    </row>
    <row r="7" spans="1:8" x14ac:dyDescent="0.15">
      <c r="A7">
        <v>249</v>
      </c>
      <c r="B7" t="s">
        <v>4</v>
      </c>
    </row>
    <row r="8" spans="1:8" x14ac:dyDescent="0.15">
      <c r="A8">
        <v>257</v>
      </c>
      <c r="B8" t="s">
        <v>26</v>
      </c>
    </row>
    <row r="9" spans="1:8" x14ac:dyDescent="0.15">
      <c r="A9">
        <v>259</v>
      </c>
      <c r="B9" t="s">
        <v>65</v>
      </c>
    </row>
    <row r="10" spans="1:8" x14ac:dyDescent="0.15">
      <c r="A10">
        <v>263</v>
      </c>
      <c r="B10" t="s">
        <v>109</v>
      </c>
    </row>
    <row r="11" spans="1:8" x14ac:dyDescent="0.15">
      <c r="A11">
        <v>264</v>
      </c>
      <c r="B11" t="s">
        <v>62</v>
      </c>
    </row>
    <row r="12" spans="1:8" x14ac:dyDescent="0.15">
      <c r="A12">
        <v>274</v>
      </c>
      <c r="B12" t="s">
        <v>217</v>
      </c>
    </row>
    <row r="13" spans="1:8" x14ac:dyDescent="0.15">
      <c r="A13">
        <v>281</v>
      </c>
      <c r="B13" t="s">
        <v>111</v>
      </c>
    </row>
    <row r="14" spans="1:8" x14ac:dyDescent="0.15">
      <c r="A14">
        <v>285</v>
      </c>
      <c r="B14" t="s">
        <v>112</v>
      </c>
    </row>
    <row r="15" spans="1:8" x14ac:dyDescent="0.15">
      <c r="A15">
        <v>299</v>
      </c>
      <c r="B15" t="s">
        <v>32</v>
      </c>
    </row>
    <row r="16" spans="1:8" x14ac:dyDescent="0.15">
      <c r="A16">
        <v>701</v>
      </c>
      <c r="B16" t="s">
        <v>20</v>
      </c>
    </row>
    <row r="17" spans="1:2" x14ac:dyDescent="0.15">
      <c r="A17">
        <v>719</v>
      </c>
      <c r="B17" t="s">
        <v>30</v>
      </c>
    </row>
    <row r="18" spans="1:2" x14ac:dyDescent="0.15">
      <c r="A18">
        <v>720</v>
      </c>
      <c r="B18" t="s">
        <v>124</v>
      </c>
    </row>
    <row r="19" spans="1:2" x14ac:dyDescent="0.15">
      <c r="A19">
        <v>728</v>
      </c>
      <c r="B19" t="s">
        <v>106</v>
      </c>
    </row>
    <row r="20" spans="1:2" x14ac:dyDescent="0.15">
      <c r="A20">
        <v>731</v>
      </c>
      <c r="B20" t="s">
        <v>125</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31</vt:i4>
      </vt:variant>
      <vt:variant>
        <vt:lpstr>名前付き一覧</vt:lpstr>
      </vt:variant>
      <vt:variant>
        <vt:i4>18</vt:i4>
      </vt:variant>
    </vt:vector>
  </HeadingPairs>
  <TitlesOfParts>
    <vt:vector size="49" baseType="lpstr">
      <vt:lpstr>学会番号</vt:lpstr>
      <vt:lpstr>医療技術評価（未収載）</vt:lpstr>
      <vt:lpstr>医療技術評価（既収載）</vt:lpstr>
      <vt:lpstr>保険局医療課 A区分 </vt:lpstr>
      <vt:lpstr>学会NO</vt:lpstr>
      <vt:lpstr>値一覧</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集計</vt:lpstr>
      <vt:lpstr>提出状況</vt:lpstr>
      <vt:lpstr>'医療技術評価（既収載）'!Print_Area</vt:lpstr>
      <vt:lpstr>'医療技術評価（未収載）'!Print_Area</vt:lpstr>
      <vt:lpstr>'保険局医療課 A区分 '!Print_Area</vt:lpstr>
      <vt:lpstr>'医療技術評価（未収載）'!Print_Titles</vt:lpstr>
      <vt:lpstr>提出状況!Print_Titles</vt:lpstr>
      <vt:lpstr>'保険局医療課 A区分 '!Print_Titles</vt:lpstr>
      <vt:lpstr>学会名</vt:lpstr>
      <vt:lpstr>区分</vt:lpstr>
      <vt:lpstr>区分１</vt:lpstr>
      <vt:lpstr>区分２</vt:lpstr>
      <vt:lpstr>区分３</vt:lpstr>
      <vt:lpstr>件数</vt:lpstr>
      <vt:lpstr>再評価</vt:lpstr>
      <vt:lpstr>状態</vt:lpstr>
      <vt:lpstr>状態１</vt:lpstr>
      <vt:lpstr>選択</vt:lpstr>
      <vt:lpstr>報酬</vt:lpstr>
      <vt:lpstr>有無</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コメント</cp:lastModifiedBy>
  <cp:lastPrinted>2020-02-13T01:02:41Z</cp:lastPrinted>
  <dcterms:created xsi:type="dcterms:W3CDTF">2009-02-26T07:00:36Z</dcterms:created>
  <dcterms:modified xsi:type="dcterms:W3CDTF">2020-08-03T07:14:56Z</dcterms:modified>
</cp:coreProperties>
</file>